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.Bernier\Documents\HIE_HIT\HIE Steering Comm\2021\Feb22_kickoff_meeting\"/>
    </mc:Choice>
  </mc:AlternateContent>
  <xr:revisionPtr revIDLastSave="0" documentId="8_{2D2FF06C-DD7A-491E-BF56-1CFFCB80144A}" xr6:coauthVersionLast="46" xr6:coauthVersionMax="46" xr10:uidLastSave="{00000000-0000-0000-0000-000000000000}"/>
  <bookViews>
    <workbookView xWindow="-120" yWindow="-120" windowWidth="20730" windowHeight="11160" xr2:uid="{22B7764E-4131-4307-A273-ADF09A6963E0}"/>
  </bookViews>
  <sheets>
    <sheet name="Clincial Key" sheetId="2" r:id="rId1"/>
    <sheet name="Clinical Interface Requests" sheetId="3" r:id="rId2"/>
    <sheet name="Clincial Scoring Table" sheetId="4" r:id="rId3"/>
    <sheet name="Claims Key" sheetId="6" r:id="rId4"/>
    <sheet name="Claims Interface Requests" sheetId="5" r:id="rId5"/>
    <sheet name="Claims Scoring Table" sheetId="7" r:id="rId6"/>
  </sheets>
  <definedNames>
    <definedName name="_xlnm._FilterDatabase" localSheetId="4" hidden="1">'Claims Interface Requests'!$A$1:$P$6</definedName>
    <definedName name="_xlnm._FilterDatabase" localSheetId="1" hidden="1">'Clinical Interface Requests'!$A$1:$S$80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5" l="1"/>
  <c r="S4" i="5"/>
  <c r="T4" i="5"/>
  <c r="R4" i="5"/>
  <c r="X4" i="5" l="1"/>
  <c r="W32" i="3" l="1"/>
  <c r="W4" i="3"/>
  <c r="W6" i="3"/>
  <c r="W5" i="3"/>
  <c r="W12" i="3"/>
  <c r="W78" i="3"/>
  <c r="W79" i="3"/>
  <c r="W7" i="3"/>
  <c r="W21" i="3"/>
  <c r="W17" i="3"/>
  <c r="W22" i="3"/>
  <c r="W18" i="3"/>
  <c r="W23" i="3"/>
  <c r="W19" i="3"/>
  <c r="W20" i="3"/>
  <c r="W30" i="3"/>
  <c r="W33" i="3"/>
  <c r="W24" i="3"/>
  <c r="W25" i="3"/>
  <c r="W26" i="3"/>
  <c r="W80" i="3"/>
  <c r="W31" i="3"/>
  <c r="W14" i="3"/>
  <c r="W34" i="3"/>
  <c r="W35" i="3"/>
  <c r="W27" i="3"/>
  <c r="W37" i="3"/>
  <c r="W38" i="3"/>
  <c r="W39" i="3"/>
  <c r="W40" i="3"/>
  <c r="W41" i="3"/>
  <c r="W42" i="3"/>
  <c r="W43" i="3"/>
  <c r="W28" i="3"/>
  <c r="W44" i="3"/>
  <c r="W45" i="3"/>
  <c r="W46" i="3"/>
  <c r="W47" i="3"/>
  <c r="W48" i="3"/>
  <c r="W49" i="3"/>
  <c r="W50" i="3"/>
  <c r="W51" i="3"/>
  <c r="W52" i="3"/>
  <c r="W53" i="3"/>
  <c r="W54" i="3"/>
  <c r="W55" i="3"/>
  <c r="W8" i="3"/>
  <c r="W56" i="3"/>
  <c r="W57" i="3"/>
  <c r="W58" i="3"/>
  <c r="W29" i="3"/>
  <c r="W59" i="3"/>
  <c r="W60" i="3"/>
  <c r="W61" i="3"/>
  <c r="W62" i="3"/>
  <c r="W15" i="3"/>
  <c r="W63" i="3"/>
  <c r="W64" i="3"/>
  <c r="W65" i="3"/>
  <c r="W66" i="3"/>
  <c r="W67" i="3"/>
  <c r="W9" i="3"/>
  <c r="W68" i="3"/>
  <c r="W69" i="3"/>
  <c r="W70" i="3"/>
  <c r="W71" i="3"/>
  <c r="W72" i="3"/>
  <c r="W73" i="3"/>
  <c r="W74" i="3"/>
  <c r="W75" i="3"/>
  <c r="W13" i="3"/>
  <c r="W76" i="3"/>
  <c r="W10" i="3"/>
  <c r="W77" i="3"/>
  <c r="W11" i="3"/>
  <c r="AA4" i="3"/>
  <c r="AA6" i="3"/>
  <c r="AA12" i="3"/>
  <c r="AA21" i="3"/>
  <c r="AA17" i="3"/>
  <c r="AA22" i="3"/>
  <c r="AA32" i="3"/>
  <c r="AA18" i="3"/>
  <c r="AA19" i="3"/>
  <c r="AA20" i="3"/>
  <c r="AA30" i="3"/>
  <c r="AA33" i="3"/>
  <c r="AA24" i="3"/>
  <c r="AA25" i="3"/>
  <c r="AA26" i="3"/>
  <c r="AA31" i="3"/>
  <c r="AA14" i="3"/>
  <c r="AA34" i="3"/>
  <c r="AA35" i="3"/>
  <c r="AA27" i="3"/>
  <c r="AA37" i="3"/>
  <c r="AA38" i="3"/>
  <c r="AA39" i="3"/>
  <c r="AA40" i="3"/>
  <c r="AA41" i="3"/>
  <c r="AA42" i="3"/>
  <c r="AA43" i="3"/>
  <c r="AA28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8" i="3"/>
  <c r="AA56" i="3"/>
  <c r="AA57" i="3"/>
  <c r="AA58" i="3"/>
  <c r="AA59" i="3"/>
  <c r="AA60" i="3"/>
  <c r="AA61" i="3"/>
  <c r="AA62" i="3"/>
  <c r="AA15" i="3"/>
  <c r="AA63" i="3"/>
  <c r="AA64" i="3"/>
  <c r="AA65" i="3"/>
  <c r="AA66" i="3"/>
  <c r="AA67" i="3"/>
  <c r="AA9" i="3"/>
  <c r="AA68" i="3"/>
  <c r="AA69" i="3"/>
  <c r="AA70" i="3"/>
  <c r="AA71" i="3"/>
  <c r="AA72" i="3"/>
  <c r="AA73" i="3"/>
  <c r="AA74" i="3"/>
  <c r="AA75" i="3"/>
  <c r="AA13" i="3"/>
  <c r="AA76" i="3"/>
  <c r="AA10" i="3"/>
  <c r="AA77" i="3"/>
  <c r="AA11" i="3"/>
  <c r="X4" i="3"/>
  <c r="X6" i="3"/>
  <c r="X5" i="3"/>
  <c r="X12" i="3"/>
  <c r="X78" i="3"/>
  <c r="X79" i="3"/>
  <c r="X7" i="3"/>
  <c r="X21" i="3"/>
  <c r="X17" i="3"/>
  <c r="X22" i="3"/>
  <c r="X32" i="3"/>
  <c r="X18" i="3"/>
  <c r="X23" i="3"/>
  <c r="X19" i="3"/>
  <c r="X20" i="3"/>
  <c r="X30" i="3"/>
  <c r="X33" i="3"/>
  <c r="X24" i="3"/>
  <c r="X25" i="3"/>
  <c r="X26" i="3"/>
  <c r="X80" i="3"/>
  <c r="X31" i="3"/>
  <c r="X14" i="3"/>
  <c r="X34" i="3"/>
  <c r="X35" i="3"/>
  <c r="X27" i="3"/>
  <c r="X37" i="3"/>
  <c r="X38" i="3"/>
  <c r="X39" i="3"/>
  <c r="X40" i="3"/>
  <c r="X41" i="3"/>
  <c r="X42" i="3"/>
  <c r="X43" i="3"/>
  <c r="X28" i="3"/>
  <c r="X44" i="3"/>
  <c r="X45" i="3"/>
  <c r="X46" i="3"/>
  <c r="X47" i="3"/>
  <c r="X48" i="3"/>
  <c r="X49" i="3"/>
  <c r="X50" i="3"/>
  <c r="X51" i="3"/>
  <c r="X52" i="3"/>
  <c r="X53" i="3"/>
  <c r="X54" i="3"/>
  <c r="X55" i="3"/>
  <c r="X8" i="3"/>
  <c r="X56" i="3"/>
  <c r="X57" i="3"/>
  <c r="X58" i="3"/>
  <c r="X29" i="3"/>
  <c r="X59" i="3"/>
  <c r="X60" i="3"/>
  <c r="X61" i="3"/>
  <c r="X62" i="3"/>
  <c r="X15" i="3"/>
  <c r="X63" i="3"/>
  <c r="X64" i="3"/>
  <c r="X65" i="3"/>
  <c r="X66" i="3"/>
  <c r="X67" i="3"/>
  <c r="X9" i="3"/>
  <c r="X68" i="3"/>
  <c r="X69" i="3"/>
  <c r="X70" i="3"/>
  <c r="X71" i="3"/>
  <c r="X72" i="3"/>
  <c r="X73" i="3"/>
  <c r="X74" i="3"/>
  <c r="X75" i="3"/>
  <c r="X13" i="3"/>
  <c r="X76" i="3"/>
  <c r="X10" i="3"/>
  <c r="X77" i="3"/>
  <c r="X11" i="3"/>
  <c r="V4" i="3"/>
  <c r="V6" i="3"/>
  <c r="V5" i="3"/>
  <c r="V12" i="3"/>
  <c r="V78" i="3"/>
  <c r="V79" i="3"/>
  <c r="V7" i="3"/>
  <c r="V21" i="3"/>
  <c r="V17" i="3"/>
  <c r="V22" i="3"/>
  <c r="V32" i="3"/>
  <c r="V18" i="3"/>
  <c r="V23" i="3"/>
  <c r="V19" i="3"/>
  <c r="V20" i="3"/>
  <c r="V30" i="3"/>
  <c r="V33" i="3"/>
  <c r="V24" i="3"/>
  <c r="V25" i="3"/>
  <c r="V26" i="3"/>
  <c r="V80" i="3"/>
  <c r="V31" i="3"/>
  <c r="V14" i="3"/>
  <c r="V34" i="3"/>
  <c r="V35" i="3"/>
  <c r="V27" i="3"/>
  <c r="V37" i="3"/>
  <c r="V38" i="3"/>
  <c r="V39" i="3"/>
  <c r="V40" i="3"/>
  <c r="V41" i="3"/>
  <c r="V42" i="3"/>
  <c r="V43" i="3"/>
  <c r="V28" i="3"/>
  <c r="V44" i="3"/>
  <c r="V45" i="3"/>
  <c r="V46" i="3"/>
  <c r="V47" i="3"/>
  <c r="V48" i="3"/>
  <c r="V49" i="3"/>
  <c r="V50" i="3"/>
  <c r="V51" i="3"/>
  <c r="V52" i="3"/>
  <c r="V53" i="3"/>
  <c r="V54" i="3"/>
  <c r="V55" i="3"/>
  <c r="V8" i="3"/>
  <c r="V56" i="3"/>
  <c r="V57" i="3"/>
  <c r="V58" i="3"/>
  <c r="V29" i="3"/>
  <c r="V59" i="3"/>
  <c r="V60" i="3"/>
  <c r="V61" i="3"/>
  <c r="V62" i="3"/>
  <c r="V15" i="3"/>
  <c r="V63" i="3"/>
  <c r="V64" i="3"/>
  <c r="V65" i="3"/>
  <c r="V66" i="3"/>
  <c r="V67" i="3"/>
  <c r="V9" i="3"/>
  <c r="V68" i="3"/>
  <c r="V69" i="3"/>
  <c r="V70" i="3"/>
  <c r="V71" i="3"/>
  <c r="V72" i="3"/>
  <c r="V73" i="3"/>
  <c r="V74" i="3"/>
  <c r="V75" i="3"/>
  <c r="V13" i="3"/>
  <c r="V76" i="3"/>
  <c r="V10" i="3"/>
  <c r="V77" i="3"/>
  <c r="V11" i="3"/>
  <c r="U4" i="3"/>
  <c r="U11" i="3"/>
  <c r="U12" i="3"/>
  <c r="U78" i="3"/>
  <c r="U79" i="3"/>
  <c r="U7" i="3"/>
  <c r="U21" i="3"/>
  <c r="U17" i="3"/>
  <c r="U22" i="3"/>
  <c r="U32" i="3"/>
  <c r="U18" i="3"/>
  <c r="U23" i="3"/>
  <c r="U19" i="3"/>
  <c r="U20" i="3"/>
  <c r="U30" i="3"/>
  <c r="U33" i="3"/>
  <c r="U24" i="3"/>
  <c r="U25" i="3"/>
  <c r="U26" i="3"/>
  <c r="U80" i="3"/>
  <c r="U31" i="3"/>
  <c r="U14" i="3"/>
  <c r="U34" i="3"/>
  <c r="U35" i="3"/>
  <c r="U27" i="3"/>
  <c r="U37" i="3"/>
  <c r="U38" i="3"/>
  <c r="U39" i="3"/>
  <c r="U40" i="3"/>
  <c r="U41" i="3"/>
  <c r="U42" i="3"/>
  <c r="U43" i="3"/>
  <c r="U28" i="3"/>
  <c r="U44" i="3"/>
  <c r="U45" i="3"/>
  <c r="U46" i="3"/>
  <c r="U47" i="3"/>
  <c r="U48" i="3"/>
  <c r="U49" i="3"/>
  <c r="U50" i="3"/>
  <c r="U51" i="3"/>
  <c r="U52" i="3"/>
  <c r="U53" i="3"/>
  <c r="U54" i="3"/>
  <c r="U55" i="3"/>
  <c r="U8" i="3"/>
  <c r="U56" i="3"/>
  <c r="U57" i="3"/>
  <c r="U58" i="3"/>
  <c r="U29" i="3"/>
  <c r="U59" i="3"/>
  <c r="U60" i="3"/>
  <c r="U61" i="3"/>
  <c r="U62" i="3"/>
  <c r="U15" i="3"/>
  <c r="U63" i="3"/>
  <c r="U64" i="3"/>
  <c r="U65" i="3"/>
  <c r="U66" i="3"/>
  <c r="U67" i="3"/>
  <c r="U9" i="3"/>
  <c r="U68" i="3"/>
  <c r="U69" i="3"/>
  <c r="U70" i="3"/>
  <c r="U71" i="3"/>
  <c r="U72" i="3"/>
  <c r="U73" i="3"/>
  <c r="U74" i="3"/>
  <c r="U75" i="3"/>
  <c r="U13" i="3"/>
  <c r="U76" i="3"/>
  <c r="U10" i="3"/>
  <c r="U77" i="3"/>
  <c r="U5" i="3"/>
  <c r="U6" i="3"/>
  <c r="AD76" i="3" l="1"/>
  <c r="AD69" i="3"/>
  <c r="AD66" i="3"/>
  <c r="AD63" i="3"/>
  <c r="AD25" i="3"/>
  <c r="AD30" i="3"/>
  <c r="AD18" i="3"/>
  <c r="AD13" i="3"/>
  <c r="AD72" i="3"/>
  <c r="AD68" i="3"/>
  <c r="AD65" i="3"/>
  <c r="AD15" i="3"/>
  <c r="AD60" i="3"/>
  <c r="AD24" i="3"/>
  <c r="AD20" i="3"/>
  <c r="AD32" i="3"/>
  <c r="AD11" i="3"/>
  <c r="AD54" i="3"/>
  <c r="AD50" i="3"/>
  <c r="AD45" i="3"/>
  <c r="AD43" i="3"/>
  <c r="AD31" i="3"/>
  <c r="AD73" i="3"/>
  <c r="AD61" i="3"/>
  <c r="AD77" i="3"/>
  <c r="AD75" i="3"/>
  <c r="AD71" i="3"/>
  <c r="AD9" i="3"/>
  <c r="AD62" i="3"/>
  <c r="AD59" i="3"/>
  <c r="AD80" i="3"/>
  <c r="AD33" i="3"/>
  <c r="AD19" i="3"/>
  <c r="AD5" i="3"/>
  <c r="AD57" i="3"/>
  <c r="AD39" i="3"/>
  <c r="AD7" i="3"/>
  <c r="AD56" i="3"/>
  <c r="AD53" i="3"/>
  <c r="AD49" i="3"/>
  <c r="AD44" i="3"/>
  <c r="AD42" i="3"/>
  <c r="AD38" i="3"/>
  <c r="AD35" i="3"/>
  <c r="AD79" i="3"/>
  <c r="AD4" i="3"/>
  <c r="AD74" i="3"/>
  <c r="AD67" i="3"/>
  <c r="AD8" i="3"/>
  <c r="AD48" i="3"/>
  <c r="AD41" i="3"/>
  <c r="AD37" i="3"/>
  <c r="AD34" i="3"/>
  <c r="AD26" i="3"/>
  <c r="AD23" i="3"/>
  <c r="AD17" i="3"/>
  <c r="AD78" i="3"/>
  <c r="AD58" i="3"/>
  <c r="AD55" i="3"/>
  <c r="AD51" i="3"/>
  <c r="AD47" i="3"/>
  <c r="AD46" i="3"/>
  <c r="AD28" i="3"/>
  <c r="AD40" i="3"/>
  <c r="AD27" i="3"/>
  <c r="AD14" i="3"/>
  <c r="AD21" i="3"/>
  <c r="AD12" i="3"/>
  <c r="AD10" i="3"/>
  <c r="AD70" i="3"/>
  <c r="AD64" i="3"/>
  <c r="AD29" i="3"/>
  <c r="AD52" i="3"/>
  <c r="AD6" i="3"/>
  <c r="AD22" i="3"/>
</calcChain>
</file>

<file path=xl/sharedStrings.xml><?xml version="1.0" encoding="utf-8"?>
<sst xmlns="http://schemas.openxmlformats.org/spreadsheetml/2006/main" count="1329" uniqueCount="273">
  <si>
    <t>Categories</t>
  </si>
  <si>
    <t>Description</t>
  </si>
  <si>
    <t>Vendor Ease</t>
  </si>
  <si>
    <t>Is the vendor one we have worked with in the past? Are they easy to work with?</t>
  </si>
  <si>
    <t>Vendor/Site Tier 2 capable?</t>
  </si>
  <si>
    <t>Site ready to engage?</t>
  </si>
  <si>
    <t>How capable is the vendor for Tier 2?</t>
  </si>
  <si>
    <t xml:space="preserve">Has the site been vetted yet by any group for willingness to proceed? </t>
  </si>
  <si>
    <t>Parent Organization</t>
  </si>
  <si>
    <t>Organization Name</t>
  </si>
  <si>
    <t>Service Name</t>
  </si>
  <si>
    <t>Requested Date</t>
  </si>
  <si>
    <t>EHR System</t>
  </si>
  <si>
    <t>Laboratory Results (ORU) Interface</t>
  </si>
  <si>
    <t>Cottage Hospital</t>
  </si>
  <si>
    <t>Athenahealth</t>
  </si>
  <si>
    <t>SMCS - SFH (Springfield Hospital)</t>
  </si>
  <si>
    <t>Radiology Results Interface</t>
  </si>
  <si>
    <t>Allscripts</t>
  </si>
  <si>
    <t>UVM Health Network - Porter Medical Center (POM)</t>
  </si>
  <si>
    <t>Epic</t>
  </si>
  <si>
    <t>Continuity of Care Document (CCD) Interface</t>
  </si>
  <si>
    <t>Immunization (VXU) Interface</t>
  </si>
  <si>
    <t>UVM Health Network - Central Vermont Medical Center (CVMC)</t>
  </si>
  <si>
    <t>CHCRR (Community Health Centers Of the Rutland Region)</t>
  </si>
  <si>
    <t>Medent</t>
  </si>
  <si>
    <t>Evergreen Family Health</t>
  </si>
  <si>
    <t>Charlotte Family Health Center, Inc.</t>
  </si>
  <si>
    <t>eClinicalWorks</t>
  </si>
  <si>
    <t>Alder Brook Family Health</t>
  </si>
  <si>
    <t>Gifford Medical Center</t>
  </si>
  <si>
    <t>Lake Champlain Gynecologic Oncology</t>
  </si>
  <si>
    <t>Pediatric Medicine</t>
  </si>
  <si>
    <t>Stowe Personalized Medical Care</t>
  </si>
  <si>
    <t>Frank Landry, MD</t>
  </si>
  <si>
    <t>Keith W. Michl, MD, FACP</t>
  </si>
  <si>
    <t>Shelburne Pediatrics</t>
  </si>
  <si>
    <t>Natural Family Health PC</t>
  </si>
  <si>
    <t>SOV - Agency of Human Services (AHS)</t>
  </si>
  <si>
    <t>CorrecTek</t>
  </si>
  <si>
    <t>Other</t>
  </si>
  <si>
    <t>Champlain Center for Natural Medicine</t>
  </si>
  <si>
    <t>Green Mountain Pediatrics</t>
  </si>
  <si>
    <t>PCC</t>
  </si>
  <si>
    <t>Mountain View Natural Medicine</t>
  </si>
  <si>
    <t>Practice Fusion</t>
  </si>
  <si>
    <t>Upper Valley Pediatrics</t>
  </si>
  <si>
    <t>West Brattleboro Family Practice</t>
  </si>
  <si>
    <t>Amazing Charts</t>
  </si>
  <si>
    <t>Vermont Veterans' Home</t>
  </si>
  <si>
    <t>PointClickCare</t>
  </si>
  <si>
    <t>CHCRR - Community Dental</t>
  </si>
  <si>
    <t>Sojourns Community Clinic Inc</t>
  </si>
  <si>
    <t>McKesson</t>
  </si>
  <si>
    <t>Northeast Kingdom Hematology Oncology</t>
  </si>
  <si>
    <t>McKesson Practice Choice</t>
  </si>
  <si>
    <t>HOPE Medical Clinic</t>
  </si>
  <si>
    <t>Preventive Medicine</t>
  </si>
  <si>
    <t>Aprima</t>
  </si>
  <si>
    <t>Brattleboro Retreat</t>
  </si>
  <si>
    <t>Netsmart</t>
  </si>
  <si>
    <t>Northlands Job Corps Center</t>
  </si>
  <si>
    <t>Rebecca Collman, MD</t>
  </si>
  <si>
    <t>No EHR</t>
  </si>
  <si>
    <t>The Hotel Pharmacy, Inc.</t>
  </si>
  <si>
    <t>Dr. Manindra Ghosh, M.D., PLCC</t>
  </si>
  <si>
    <t>SOV - Department of Mental Health</t>
  </si>
  <si>
    <t>Vermont Psychiatric Care Hospital (VPCH) - Berlin</t>
  </si>
  <si>
    <t>Askesis</t>
  </si>
  <si>
    <t>The New England Wellness Group</t>
  </si>
  <si>
    <t>Champlain Medical Urgent Care</t>
  </si>
  <si>
    <t>Northern Light Laboratory</t>
  </si>
  <si>
    <t>Northern Light Laboratory - Rutland Drawing Station</t>
  </si>
  <si>
    <t>UVM Student Health Center</t>
  </si>
  <si>
    <t>Addison County Home Health &amp; Hospice</t>
  </si>
  <si>
    <t>Brightree</t>
  </si>
  <si>
    <t>Barre Gardens Nursing and Rehab</t>
  </si>
  <si>
    <t>Genesis HealthCare Headquarters</t>
  </si>
  <si>
    <t>Bel-Aire Center</t>
  </si>
  <si>
    <t>Bennington Health and Rehabilitation Center</t>
  </si>
  <si>
    <t>Berlin Health and Rehabilitation Center</t>
  </si>
  <si>
    <t>Kindred Healthcare</t>
  </si>
  <si>
    <t>Birchwood Terrace Rehab and Healthcare</t>
  </si>
  <si>
    <t>Burlington Health and Rehab</t>
  </si>
  <si>
    <t>Care Partners Adult Day Care</t>
  </si>
  <si>
    <t>Centers for Living &amp; Rehabilitation</t>
  </si>
  <si>
    <t>Central Vermont Home Health &amp; Hospice</t>
  </si>
  <si>
    <t>Crescent Manor Rehabilitation Center</t>
  </si>
  <si>
    <t>Dorset St. Hannaford Supermarket and Pharmacy</t>
  </si>
  <si>
    <t>Forest Hill Residential Care Home</t>
  </si>
  <si>
    <t>Franklin County Home Health Agency</t>
  </si>
  <si>
    <t>Franklin County Rehab Center, LLC</t>
  </si>
  <si>
    <t>Gill Odd Fellows Home of Vermont, Inc.</t>
  </si>
  <si>
    <t>Green Mountain Nursing and Rehabilitation</t>
  </si>
  <si>
    <t>Lamoille Home Health &amp; Hospice</t>
  </si>
  <si>
    <t>HealthWyse</t>
  </si>
  <si>
    <t>VNA &amp; Hospice of the Southwest Region</t>
  </si>
  <si>
    <t>Manchester Health Services, Inc.</t>
  </si>
  <si>
    <t>HEALTHCAREfirst</t>
  </si>
  <si>
    <t>Mayo Healthcare</t>
  </si>
  <si>
    <t>Menig Extended Care</t>
  </si>
  <si>
    <t>Orleans / Essex Visiting Nurses Association and Hospice Inc.</t>
  </si>
  <si>
    <t>Redstone Villa</t>
  </si>
  <si>
    <t>Rowan Court Health and Rehab</t>
  </si>
  <si>
    <t>Rutland Area VNA &amp; Hospice</t>
  </si>
  <si>
    <t>Saint Albans Healthcare and Rehabilitation Center</t>
  </si>
  <si>
    <t>Springfield Health and Rehabilitation Center</t>
  </si>
  <si>
    <t>St. Johnsbury Health and Rehabilitation Center</t>
  </si>
  <si>
    <t>Roman Catholic Diocese of Burlington</t>
  </si>
  <si>
    <t>St. Joseph's RCH</t>
  </si>
  <si>
    <t>Starr Farm Nursing Center</t>
  </si>
  <si>
    <t>Northern Kare Facilities</t>
  </si>
  <si>
    <t>The Pines Rehabilitation and Health Center</t>
  </si>
  <si>
    <t>Thompson House Nursing Home</t>
  </si>
  <si>
    <t>Union House</t>
  </si>
  <si>
    <t>UVM Health Network Home Health &amp; Hospice</t>
  </si>
  <si>
    <t>UVM HN - CVMC - Woodridge Nursing Home</t>
  </si>
  <si>
    <t>VNA &amp; Hospice of VT &amp; NH</t>
  </si>
  <si>
    <t>Wake Robin</t>
  </si>
  <si>
    <t xml:space="preserve">Patient Volume </t>
  </si>
  <si>
    <t>Large</t>
  </si>
  <si>
    <t>No</t>
  </si>
  <si>
    <t>Unknown</t>
  </si>
  <si>
    <t xml:space="preserve">Criteria </t>
  </si>
  <si>
    <t>Yes or No</t>
  </si>
  <si>
    <t>Small</t>
  </si>
  <si>
    <t>Known Upgrade/Switch in next 12 months?</t>
  </si>
  <si>
    <t>Is the site planning on upgrading or replacing their EHR in the next 12 months? Note: for replacement interfaces this will be No, as we have already factored this into the filter</t>
  </si>
  <si>
    <t>Large Volume</t>
  </si>
  <si>
    <t>Easy Vendor</t>
  </si>
  <si>
    <t>Tier 2 Capable</t>
  </si>
  <si>
    <t>Site Ready</t>
  </si>
  <si>
    <t>No known Upgrade/switch in next 12 months</t>
  </si>
  <si>
    <t>Small Volume</t>
  </si>
  <si>
    <t>Highest Priority</t>
  </si>
  <si>
    <t>Lowest Priority</t>
  </si>
  <si>
    <t>Hard Vendor</t>
  </si>
  <si>
    <t>Not Tier 2 capable</t>
  </si>
  <si>
    <t>Site not willing</t>
  </si>
  <si>
    <t>Upgrading/Switching EHR in next 12 months</t>
  </si>
  <si>
    <t>Yes</t>
  </si>
  <si>
    <t>Easy</t>
  </si>
  <si>
    <t>70,000</t>
  </si>
  <si>
    <t>Approximate #</t>
  </si>
  <si>
    <t>Medium</t>
  </si>
  <si>
    <t>Hard</t>
  </si>
  <si>
    <t>No in 2019</t>
  </si>
  <si>
    <t>Corrections</t>
  </si>
  <si>
    <t>Dental</t>
  </si>
  <si>
    <t>Pharmacy</t>
  </si>
  <si>
    <t>Commercial Lab</t>
  </si>
  <si>
    <t>Data Priority in alignment with HIE Steering Committee Direction</t>
  </si>
  <si>
    <t>Data Priority not in alignment with HIE Steering Committee Direction</t>
  </si>
  <si>
    <t>Other special circumstances?</t>
  </si>
  <si>
    <t>Replacements in Past?</t>
  </si>
  <si>
    <t>Contributing Data?</t>
  </si>
  <si>
    <t>Receiving Data?</t>
  </si>
  <si>
    <t>Contributing data already?</t>
  </si>
  <si>
    <t># of Replacements</t>
  </si>
  <si>
    <t>Receiving data already?</t>
  </si>
  <si>
    <t>Other Considerations</t>
  </si>
  <si>
    <t>Is this site currently contributing some data to the VHIE?</t>
  </si>
  <si>
    <t>Is this site currently receiving Results Delivery data from the VHIE?</t>
  </si>
  <si>
    <t>How many times has an interface been replaced by VITL?</t>
  </si>
  <si>
    <t>May be contractually required</t>
  </si>
  <si>
    <t>No or the types of Data being Contributed already</t>
  </si>
  <si>
    <t>No or the types of Data being Received already</t>
  </si>
  <si>
    <t xml:space="preserve">ADT, VXU, ORU, Trans </t>
  </si>
  <si>
    <t>ADT, VXU, ORU, Rad, Trans</t>
  </si>
  <si>
    <t>All Data Types</t>
  </si>
  <si>
    <t>VXU</t>
  </si>
  <si>
    <t>ADT, VXU</t>
  </si>
  <si>
    <t>ADT, CCD</t>
  </si>
  <si>
    <t>Lab, Rad, Trans</t>
  </si>
  <si>
    <t>Lab, Rad</t>
  </si>
  <si>
    <t>Large (&gt;10,000), Medium (5000-10,000), Small (&lt;5000) or Unknown</t>
  </si>
  <si>
    <t>Not Evaluated Yet</t>
  </si>
  <si>
    <t>Vendor working on Tier 2</t>
  </si>
  <si>
    <t>Laboratory Results (ORU) Interface; 
Radiology Results Interface; 
Transcribed Reports Interface; 
Patient Demographics (ADT) Interface; 
Continuity of Care Document (CCD) Interface; 
Immunization (VXU) Interface</t>
  </si>
  <si>
    <t xml:space="preserve">Patient Demographics (ADT) Interface; 
Continuity of Care Document (CCD) Interface; </t>
  </si>
  <si>
    <t>CHCRR - Allen Pond Community Health Center, CHCRR - Brandon Medical Center, CHCRR - Castleton Family Health Center, CHCRR - Mettowee Valley Family Health Center, CHCRR - Pediatrics, CHCRR - Rutland Community Health Center, CHCRR - Shorewell Community Health Center</t>
  </si>
  <si>
    <t>Replacements</t>
  </si>
  <si>
    <t>NH Hosptial, Replacement</t>
  </si>
  <si>
    <t># of Interfaces</t>
  </si>
  <si>
    <t>1</t>
  </si>
  <si>
    <t>6</t>
  </si>
  <si>
    <t>14</t>
  </si>
  <si>
    <t>HIGHEST PRIORITY SITES</t>
  </si>
  <si>
    <t>LOWEST PRIORITY SITES</t>
  </si>
  <si>
    <t>MIDDLE PRIORITY SITES</t>
  </si>
  <si>
    <t>2</t>
  </si>
  <si>
    <t>Gifford - Bethel Health Center, Gifford - Chelsea Health Center, Gifford - Gifford Health Center At Berlin - Primary Care, Gifford - Gifford Internal Medicine, Gifford - Gifford Pediatrics, Gifford - Gifford Primary Care, Gifford - Rochester Health Center, Gifford - Sharon Health, Gifford - Twin River Health Center</t>
  </si>
  <si>
    <t>9</t>
  </si>
  <si>
    <t>Patient Demographics (ADT) Interface; 
Continuity of Care Document (CCD) Interface; 
Immunization (VXU) Interface</t>
  </si>
  <si>
    <t>Vermont Natural Family Health - Burlington, Vermont Natural Family Health - Salisbury</t>
  </si>
  <si>
    <t>SOV - Chittenden Regional Correctional Facility, SOV - Marble Valley Regional Correctional Facility, SOV - Northeast Correctional Complex, SOV - Northern State Correctional Facility, SOV - Northwest State Correctional Facility, SOV - Southeast State Correctional Facility, SOV - Southern State Correctional Facility</t>
  </si>
  <si>
    <t>Mountain View Natural Medicine, Mountain View Natural Medicine - Colchester</t>
  </si>
  <si>
    <t>Upper Valley Pediatrics - Bradford, Upper Valley Pediatrics - East Thetford</t>
  </si>
  <si>
    <t>4</t>
  </si>
  <si>
    <t>3</t>
  </si>
  <si>
    <t>Home Health</t>
  </si>
  <si>
    <t>Long Term Care</t>
  </si>
  <si>
    <t>Hospital</t>
  </si>
  <si>
    <t>Ambulatory</t>
  </si>
  <si>
    <t>Part 2/Sensitive</t>
  </si>
  <si>
    <t>Data Category</t>
  </si>
  <si>
    <t>Programs supported</t>
  </si>
  <si>
    <t>OCV, Bi-State</t>
  </si>
  <si>
    <t>OCV, VDH</t>
  </si>
  <si>
    <t>OCV, Bi-State, BP, VCCI</t>
  </si>
  <si>
    <t>OCV, BP</t>
  </si>
  <si>
    <t>VDH</t>
  </si>
  <si>
    <t>BP</t>
  </si>
  <si>
    <t>NONE</t>
  </si>
  <si>
    <t>OCV, BP, VDH</t>
  </si>
  <si>
    <t>OCV, BP, Bi-State, VCCI</t>
  </si>
  <si>
    <t>None</t>
  </si>
  <si>
    <t>OCV, BP, VCCI, VDH</t>
  </si>
  <si>
    <t>Vendor/ Location Tier 2 capable?</t>
  </si>
  <si>
    <t>How many programs will this data serve in Vermont</t>
  </si>
  <si>
    <t>Easy (1-3 months), Medium (3-6 months), Hard (6 + Months or custom formats needed), or Unknown if new vendor</t>
  </si>
  <si>
    <t>Site serves and generates data on a large patient population of unique lives from existing data in VHIE</t>
  </si>
  <si>
    <t>Not evaluated Yet</t>
  </si>
  <si>
    <t>No - in 2019</t>
  </si>
  <si>
    <t>Data Category Priority in alignment with HIE Steering Committee Direction</t>
  </si>
  <si>
    <t>Data Category Priority not in alignment with HIE Steering Committee Direction</t>
  </si>
  <si>
    <t>Vendor Ease (10 Pts)</t>
  </si>
  <si>
    <t>Vendor/Site Tier 2 capable? (20 Pts)</t>
  </si>
  <si>
    <t>Site ready to engage? (20 Pts)</t>
  </si>
  <si>
    <t>Replacements in Past? (5 Pts)</t>
  </si>
  <si>
    <t>2+</t>
  </si>
  <si>
    <t>Up</t>
  </si>
  <si>
    <t>Other Circumstances (5 Pts)</t>
  </si>
  <si>
    <t>Patient Volume (35 Pts)</t>
  </si>
  <si>
    <t>Are there any other special reasons for this to move up in priority?</t>
  </si>
  <si>
    <t>What type or category of data does this organization generate, or what sector of healthcare are they in? Does it align with the HIE Steering Committee Priorites for the year?</t>
  </si>
  <si>
    <t>Not needed as locations were already removed from the proposed list this year</t>
  </si>
  <si>
    <t>Tier 2 Does Not Apply</t>
  </si>
  <si>
    <t>Total Score</t>
  </si>
  <si>
    <t>Yes, No, Not Evaluated Yet, or Vendor working on Tier 2 if the vendor has been evaluated but needs to make changes to achieve Tier 2, or Does not Apply if the vendor does not generate all the data types in Tier 2 and could never send it, for example a commercial lab.</t>
  </si>
  <si>
    <t>Yes, No in 2019, or Unknown if they have not been asked in last year</t>
  </si>
  <si>
    <t># of times replacement interfaces were paid for by DVHA in the past</t>
  </si>
  <si>
    <t>OneCare Vermont (OCV), Blueprint (BP), Bi-State (FQHCs), Vermont Dept of Health Immunization Registry (VDH), Vermont Chronic Care Initiative (VCCI)</t>
  </si>
  <si>
    <t>This can be they are contractually required to connect, or any others that emerge.</t>
  </si>
  <si>
    <t>Tiebreakers</t>
  </si>
  <si>
    <t>OCV, VDH, VCCI, BP</t>
  </si>
  <si>
    <t>OCV, VDH, BP</t>
  </si>
  <si>
    <t>VDH, BP</t>
  </si>
  <si>
    <t>VDH, BP, OCV</t>
  </si>
  <si>
    <t>VCCI, VDH, BP</t>
  </si>
  <si>
    <t xml:space="preserve">NOTE: There are things out of VITLs control that could affect this system and may cause a need to rerank. </t>
  </si>
  <si>
    <t xml:space="preserve">Contributing Data Sources </t>
  </si>
  <si>
    <t>Claims Data</t>
  </si>
  <si>
    <t>AHS - Medcaid Claims</t>
  </si>
  <si>
    <t>DXC</t>
  </si>
  <si>
    <t xml:space="preserve">Continuity of Care Document (CCD) Interface; 
</t>
  </si>
  <si>
    <t>FHIR Capable</t>
  </si>
  <si>
    <t>Not FHIR Capable</t>
  </si>
  <si>
    <t>Categories (110 Pt Scale)</t>
  </si>
  <si>
    <t>Is the vendor capable of connecting to the VHIE using FHIR interfaces?</t>
  </si>
  <si>
    <t>Yes, No, Not Evaluated Yet</t>
  </si>
  <si>
    <t>Medicaid, OCV?, VCCI? BP?</t>
  </si>
  <si>
    <t>Parallel Committee working on Policies and Procedures for Claims data</t>
  </si>
  <si>
    <t>Data Category in Alignment (5 Pts)</t>
  </si>
  <si>
    <t>FHIR Capable (10 Pts)</t>
  </si>
  <si>
    <t xml:space="preserve">Yes </t>
  </si>
  <si>
    <t>OneCare Vermont (OCV), Blueprint (BP), Bi-State (FQHCs), Vermont Dept of Health (VDH), Vermont Chronic Care Initiative (VCCI), DVHA</t>
  </si>
  <si>
    <t xml:space="preserve">Contributing Claims Data Sources </t>
  </si>
  <si>
    <t>FHIR Capable?</t>
  </si>
  <si>
    <t>Yes, No, or Unknown if they have not been asked in last year</t>
  </si>
  <si>
    <t>FHIR Capable (20 Pts)</t>
  </si>
  <si>
    <t>Categories (90 Pt Scale)</t>
  </si>
  <si>
    <t>Hospital, Amubulatory, Pharmacy, Home Health, Long Term Care (LTC), Dental, Commercial Lab, COVID, SDoH, MH, BH, Etc.
These can change each year. For 2021 COVID is a high 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</si>
</sst>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164" fontId="0" fillId="0" borderId="0" xfId="0" applyNumberFormat="1"/>
    <xf numFmtId="0" fontId="0" fillId="0" borderId="0" xfId="0" applyAlignment="1">
      <alignment wrapText="1"/>
    </xf>
    <xf numFmtId="37" fontId="0" fillId="0" borderId="0" xfId="1" applyNumberFormat="1" applyFont="1" applyAlignment="1">
      <alignment horizontal="left" wrapText="1"/>
    </xf>
    <xf numFmtId="37" fontId="3" fillId="0" borderId="0" xfId="1" applyNumberFormat="1" applyFont="1" applyAlignment="1">
      <alignment horizontal="left" vertical="center" wrapText="1"/>
    </xf>
    <xf numFmtId="37" fontId="3" fillId="2" borderId="0" xfId="1" applyNumberFormat="1" applyFont="1" applyFill="1" applyAlignment="1">
      <alignment horizontal="left" vertical="center" wrapText="1"/>
    </xf>
    <xf numFmtId="37" fontId="0" fillId="0" borderId="0" xfId="1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0" borderId="0" xfId="0" applyFont="1" applyAlignment="1">
      <alignment horizontal="left" wrapText="1" indent="1"/>
    </xf>
    <xf numFmtId="1" fontId="0" fillId="0" borderId="0" xfId="0" applyNumberFormat="1" applyFont="1" applyAlignment="1">
      <alignment horizontal="left" wrapText="1" indent="1"/>
    </xf>
    <xf numFmtId="49" fontId="0" fillId="0" borderId="0" xfId="0" applyNumberFormat="1" applyFont="1" applyAlignment="1">
      <alignment horizontal="left" wrapText="1" indent="1"/>
    </xf>
    <xf numFmtId="49" fontId="0" fillId="0" borderId="0" xfId="0" applyNumberFormat="1" applyAlignment="1">
      <alignment horizontal="left" wrapText="1" inden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/>
    <xf numFmtId="0" fontId="3" fillId="0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left" wrapText="1" indent="1"/>
    </xf>
    <xf numFmtId="0" fontId="1" fillId="4" borderId="0" xfId="0" applyFont="1" applyFill="1" applyAlignment="1">
      <alignment horizontal="left" wrapText="1" indent="1"/>
    </xf>
    <xf numFmtId="0" fontId="1" fillId="4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 inden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B3492-1ABD-4FA7-886E-FBF2F2431F0D}">
  <dimension ref="A1:C36"/>
  <sheetViews>
    <sheetView tabSelected="1" zoomScale="140" zoomScaleNormal="140" workbookViewId="0">
      <selection activeCell="B4" sqref="B4"/>
    </sheetView>
  </sheetViews>
  <sheetFormatPr defaultRowHeight="15" x14ac:dyDescent="0.25"/>
  <cols>
    <col min="1" max="1" width="33.7109375" customWidth="1"/>
    <col min="2" max="2" width="89.28515625" style="14" customWidth="1"/>
    <col min="3" max="3" width="63.28515625" style="14" customWidth="1"/>
  </cols>
  <sheetData>
    <row r="1" spans="1:3" s="1" customFormat="1" x14ac:dyDescent="0.25">
      <c r="A1" s="1" t="s">
        <v>0</v>
      </c>
      <c r="B1" s="20" t="s">
        <v>1</v>
      </c>
      <c r="C1" s="20" t="s">
        <v>123</v>
      </c>
    </row>
    <row r="2" spans="1:3" ht="30" x14ac:dyDescent="0.25">
      <c r="A2" t="s">
        <v>119</v>
      </c>
      <c r="B2" s="14" t="s">
        <v>221</v>
      </c>
      <c r="C2" s="14" t="s">
        <v>175</v>
      </c>
    </row>
    <row r="3" spans="1:3" ht="30" x14ac:dyDescent="0.25">
      <c r="A3" t="s">
        <v>2</v>
      </c>
      <c r="B3" s="14" t="s">
        <v>3</v>
      </c>
      <c r="C3" s="14" t="s">
        <v>220</v>
      </c>
    </row>
    <row r="4" spans="1:3" ht="75" x14ac:dyDescent="0.25">
      <c r="A4" t="s">
        <v>4</v>
      </c>
      <c r="B4" s="14" t="s">
        <v>6</v>
      </c>
      <c r="C4" s="14" t="s">
        <v>239</v>
      </c>
    </row>
    <row r="5" spans="1:3" x14ac:dyDescent="0.25">
      <c r="A5" t="s">
        <v>5</v>
      </c>
      <c r="B5" s="14" t="s">
        <v>7</v>
      </c>
      <c r="C5" s="14" t="s">
        <v>240</v>
      </c>
    </row>
    <row r="6" spans="1:3" ht="30" x14ac:dyDescent="0.25">
      <c r="A6" t="s">
        <v>126</v>
      </c>
      <c r="B6" s="14" t="s">
        <v>127</v>
      </c>
      <c r="C6" s="14" t="s">
        <v>124</v>
      </c>
    </row>
    <row r="7" spans="1:3" ht="45" x14ac:dyDescent="0.25">
      <c r="A7" t="s">
        <v>205</v>
      </c>
      <c r="B7" s="14" t="s">
        <v>235</v>
      </c>
      <c r="C7" s="28" t="s">
        <v>272</v>
      </c>
    </row>
    <row r="8" spans="1:3" x14ac:dyDescent="0.25">
      <c r="A8" t="s">
        <v>155</v>
      </c>
      <c r="B8" s="14" t="s">
        <v>161</v>
      </c>
      <c r="C8" s="14" t="s">
        <v>165</v>
      </c>
    </row>
    <row r="9" spans="1:3" x14ac:dyDescent="0.25">
      <c r="A9" t="s">
        <v>156</v>
      </c>
      <c r="B9" s="14" t="s">
        <v>162</v>
      </c>
      <c r="C9" s="14" t="s">
        <v>166</v>
      </c>
    </row>
    <row r="10" spans="1:3" x14ac:dyDescent="0.25">
      <c r="A10" t="s">
        <v>154</v>
      </c>
      <c r="B10" s="14" t="s">
        <v>163</v>
      </c>
      <c r="C10" s="14" t="s">
        <v>241</v>
      </c>
    </row>
    <row r="11" spans="1:3" ht="45" x14ac:dyDescent="0.25">
      <c r="A11" t="s">
        <v>206</v>
      </c>
      <c r="B11" s="14" t="s">
        <v>219</v>
      </c>
      <c r="C11" s="14" t="s">
        <v>242</v>
      </c>
    </row>
    <row r="12" spans="1:3" s="30" customFormat="1" x14ac:dyDescent="0.25">
      <c r="A12" s="30" t="s">
        <v>256</v>
      </c>
      <c r="B12" s="28" t="s">
        <v>259</v>
      </c>
      <c r="C12" s="28" t="s">
        <v>260</v>
      </c>
    </row>
    <row r="13" spans="1:3" ht="30" x14ac:dyDescent="0.25">
      <c r="A13" t="s">
        <v>153</v>
      </c>
      <c r="B13" s="14" t="s">
        <v>234</v>
      </c>
      <c r="C13" s="14" t="s">
        <v>243</v>
      </c>
    </row>
    <row r="16" spans="1:3" x14ac:dyDescent="0.25">
      <c r="A16" t="s">
        <v>134</v>
      </c>
      <c r="B16" s="14" t="s">
        <v>128</v>
      </c>
    </row>
    <row r="17" spans="1:3" x14ac:dyDescent="0.25">
      <c r="B17" s="14" t="s">
        <v>129</v>
      </c>
    </row>
    <row r="18" spans="1:3" x14ac:dyDescent="0.25">
      <c r="B18" s="14" t="s">
        <v>130</v>
      </c>
    </row>
    <row r="19" spans="1:3" x14ac:dyDescent="0.25">
      <c r="B19" s="14" t="s">
        <v>131</v>
      </c>
    </row>
    <row r="20" spans="1:3" x14ac:dyDescent="0.25">
      <c r="B20" s="14" t="s">
        <v>132</v>
      </c>
    </row>
    <row r="21" spans="1:3" x14ac:dyDescent="0.25">
      <c r="B21" s="14" t="s">
        <v>151</v>
      </c>
    </row>
    <row r="22" spans="1:3" s="30" customFormat="1" x14ac:dyDescent="0.25">
      <c r="B22" s="28" t="s">
        <v>256</v>
      </c>
      <c r="C22" s="28"/>
    </row>
    <row r="24" spans="1:3" x14ac:dyDescent="0.25">
      <c r="A24" t="s">
        <v>135</v>
      </c>
      <c r="B24" s="14" t="s">
        <v>133</v>
      </c>
    </row>
    <row r="25" spans="1:3" x14ac:dyDescent="0.25">
      <c r="B25" s="14" t="s">
        <v>136</v>
      </c>
    </row>
    <row r="26" spans="1:3" x14ac:dyDescent="0.25">
      <c r="B26" s="14" t="s">
        <v>137</v>
      </c>
    </row>
    <row r="27" spans="1:3" x14ac:dyDescent="0.25">
      <c r="B27" s="14" t="s">
        <v>138</v>
      </c>
    </row>
    <row r="28" spans="1:3" x14ac:dyDescent="0.25">
      <c r="B28" s="14" t="s">
        <v>139</v>
      </c>
    </row>
    <row r="29" spans="1:3" x14ac:dyDescent="0.25">
      <c r="B29" s="14" t="s">
        <v>152</v>
      </c>
    </row>
    <row r="30" spans="1:3" s="30" customFormat="1" x14ac:dyDescent="0.25">
      <c r="B30" s="28" t="s">
        <v>257</v>
      </c>
      <c r="C30" s="28"/>
    </row>
    <row r="32" spans="1:3" x14ac:dyDescent="0.25">
      <c r="A32" t="s">
        <v>160</v>
      </c>
      <c r="B32" s="14" t="s">
        <v>155</v>
      </c>
    </row>
    <row r="33" spans="2:2" x14ac:dyDescent="0.25">
      <c r="B33" s="14" t="s">
        <v>156</v>
      </c>
    </row>
    <row r="34" spans="2:2" x14ac:dyDescent="0.25">
      <c r="B34" s="14" t="s">
        <v>154</v>
      </c>
    </row>
    <row r="35" spans="2:2" x14ac:dyDescent="0.25">
      <c r="B35" s="14" t="s">
        <v>206</v>
      </c>
    </row>
    <row r="36" spans="2:2" x14ac:dyDescent="0.25">
      <c r="B36" s="14" t="s">
        <v>153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3194-0D75-4AF4-B0DE-E4F11748EA28}">
  <sheetPr>
    <outlinePr summaryBelow="0" summaryRight="0"/>
  </sheetPr>
  <dimension ref="A1:AD80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85546875" style="2" customWidth="1"/>
    <col min="2" max="2" width="36.5703125" style="14" bestFit="1" customWidth="1"/>
    <col min="3" max="3" width="34.7109375" customWidth="1"/>
    <col min="4" max="4" width="7.42578125" style="2" customWidth="1"/>
    <col min="5" max="5" width="15.28515625" style="13" bestFit="1" customWidth="1"/>
    <col min="6" max="6" width="14" customWidth="1"/>
    <col min="7" max="7" width="10.5703125" style="18" customWidth="1"/>
    <col min="8" max="8" width="12.140625" customWidth="1"/>
    <col min="9" max="9" width="11.42578125" customWidth="1"/>
    <col min="10" max="10" width="16.28515625" customWidth="1"/>
    <col min="11" max="12" width="12.28515625" customWidth="1"/>
    <col min="13" max="13" width="20.42578125" customWidth="1"/>
    <col min="14" max="14" width="17" customWidth="1"/>
    <col min="15" max="15" width="11.7109375" customWidth="1"/>
    <col min="16" max="16" width="12.85546875" customWidth="1"/>
    <col min="17" max="17" width="10.5703125" customWidth="1"/>
    <col min="18" max="18" width="14" customWidth="1"/>
    <col min="19" max="19" width="34.140625" customWidth="1"/>
    <col min="20" max="20" width="3.5703125" style="23" customWidth="1"/>
    <col min="29" max="29" width="3.5703125" style="23" customWidth="1"/>
    <col min="30" max="30" width="22.140625" customWidth="1"/>
  </cols>
  <sheetData>
    <row r="1" spans="1:30" s="6" customFormat="1" ht="131.25" x14ac:dyDescent="0.3">
      <c r="A1" s="3" t="s">
        <v>8</v>
      </c>
      <c r="B1" s="31" t="s">
        <v>9</v>
      </c>
      <c r="C1" s="4" t="s">
        <v>10</v>
      </c>
      <c r="D1" s="3" t="s">
        <v>183</v>
      </c>
      <c r="E1" s="5" t="s">
        <v>11</v>
      </c>
      <c r="F1" s="4" t="s">
        <v>12</v>
      </c>
      <c r="G1" s="16" t="s">
        <v>143</v>
      </c>
      <c r="H1" s="4" t="s">
        <v>119</v>
      </c>
      <c r="I1" s="4" t="s">
        <v>2</v>
      </c>
      <c r="J1" s="4" t="s">
        <v>218</v>
      </c>
      <c r="K1" s="4" t="s">
        <v>5</v>
      </c>
      <c r="L1" s="4" t="s">
        <v>268</v>
      </c>
      <c r="M1" s="4" t="s">
        <v>126</v>
      </c>
      <c r="N1" s="4" t="s">
        <v>205</v>
      </c>
      <c r="O1" s="4" t="s">
        <v>157</v>
      </c>
      <c r="P1" s="4" t="s">
        <v>159</v>
      </c>
      <c r="Q1" s="4" t="s">
        <v>158</v>
      </c>
      <c r="R1" s="4" t="s">
        <v>206</v>
      </c>
      <c r="S1" s="4" t="s">
        <v>160</v>
      </c>
      <c r="T1" s="22"/>
      <c r="U1" s="4" t="s">
        <v>119</v>
      </c>
      <c r="V1" s="4" t="s">
        <v>2</v>
      </c>
      <c r="W1" s="4" t="s">
        <v>218</v>
      </c>
      <c r="X1" s="4" t="s">
        <v>5</v>
      </c>
      <c r="Y1" s="4" t="s">
        <v>268</v>
      </c>
      <c r="Z1" s="4" t="s">
        <v>205</v>
      </c>
      <c r="AA1" s="4" t="s">
        <v>158</v>
      </c>
      <c r="AB1" s="4" t="s">
        <v>160</v>
      </c>
      <c r="AC1" s="22"/>
      <c r="AD1" s="4" t="s">
        <v>238</v>
      </c>
    </row>
    <row r="2" spans="1:30" s="10" customFormat="1" ht="18.75" x14ac:dyDescent="0.3">
      <c r="A2" s="7" t="s">
        <v>251</v>
      </c>
      <c r="B2" s="8"/>
      <c r="C2" s="8"/>
      <c r="D2" s="7"/>
      <c r="E2" s="9"/>
      <c r="F2" s="8"/>
      <c r="G2" s="17"/>
      <c r="T2" s="22"/>
      <c r="AC2" s="22"/>
    </row>
    <row r="3" spans="1:30" s="10" customFormat="1" ht="18.75" x14ac:dyDescent="0.3">
      <c r="A3" s="7" t="s">
        <v>187</v>
      </c>
      <c r="B3" s="8"/>
      <c r="C3" s="8"/>
      <c r="D3" s="7"/>
      <c r="E3" s="9"/>
      <c r="F3" s="8"/>
      <c r="G3" s="17"/>
      <c r="T3" s="22"/>
      <c r="AC3" s="22"/>
    </row>
    <row r="4" spans="1:30" ht="120" x14ac:dyDescent="0.25">
      <c r="A4" s="11"/>
      <c r="B4" s="11" t="s">
        <v>19</v>
      </c>
      <c r="C4" s="11" t="s">
        <v>178</v>
      </c>
      <c r="D4" s="19" t="s">
        <v>185</v>
      </c>
      <c r="E4" s="12">
        <v>43840</v>
      </c>
      <c r="F4" s="11" t="s">
        <v>20</v>
      </c>
      <c r="G4" s="15" t="s">
        <v>142</v>
      </c>
      <c r="H4" s="11" t="s">
        <v>120</v>
      </c>
      <c r="I4" s="11" t="s">
        <v>144</v>
      </c>
      <c r="J4" t="s">
        <v>177</v>
      </c>
      <c r="K4" s="11" t="s">
        <v>140</v>
      </c>
      <c r="L4" s="11" t="s">
        <v>122</v>
      </c>
      <c r="M4" s="11" t="s">
        <v>121</v>
      </c>
      <c r="N4" s="11" t="s">
        <v>202</v>
      </c>
      <c r="O4" s="11" t="s">
        <v>168</v>
      </c>
      <c r="P4" s="11" t="s">
        <v>121</v>
      </c>
      <c r="Q4">
        <v>0</v>
      </c>
      <c r="R4" s="11" t="s">
        <v>245</v>
      </c>
      <c r="S4" s="11" t="s">
        <v>181</v>
      </c>
      <c r="U4">
        <f>VLOOKUP(H4, 'Clincial Scoring Table'!$A$4:$B$6, 2)</f>
        <v>35</v>
      </c>
      <c r="V4">
        <f>VLOOKUP(I4, 'Clincial Scoring Table'!$A$8:$B$10, 2)</f>
        <v>5</v>
      </c>
      <c r="W4">
        <f>VLOOKUP(J4, 'Clincial Scoring Table'!$A$12:$B$16, 2, TRUE)</f>
        <v>15</v>
      </c>
      <c r="X4">
        <f>VLOOKUP(K4, 'Clincial Scoring Table'!$A$18:$B$20, 2)</f>
        <v>10</v>
      </c>
      <c r="Z4">
        <v>5</v>
      </c>
      <c r="AA4">
        <f>VLOOKUP(Q4, 'Clincial Scoring Table'!$A$25:$B$27, 2, TRUE)</f>
        <v>5</v>
      </c>
      <c r="AB4">
        <v>0</v>
      </c>
      <c r="AD4">
        <f t="shared" ref="AD4:AD15" si="0">SUM(U4:AB4)</f>
        <v>75</v>
      </c>
    </row>
    <row r="5" spans="1:30" ht="120" x14ac:dyDescent="0.25">
      <c r="A5" s="11" t="s">
        <v>24</v>
      </c>
      <c r="B5" s="11" t="s">
        <v>180</v>
      </c>
      <c r="C5" s="11" t="s">
        <v>179</v>
      </c>
      <c r="D5" s="19" t="s">
        <v>186</v>
      </c>
      <c r="E5" s="12">
        <v>43840</v>
      </c>
      <c r="F5" s="11" t="s">
        <v>25</v>
      </c>
      <c r="G5" s="15">
        <v>50000</v>
      </c>
      <c r="H5" s="11" t="s">
        <v>120</v>
      </c>
      <c r="I5" s="11" t="s">
        <v>141</v>
      </c>
      <c r="J5" s="11" t="s">
        <v>140</v>
      </c>
      <c r="K5" s="11" t="s">
        <v>140</v>
      </c>
      <c r="L5" s="11" t="s">
        <v>122</v>
      </c>
      <c r="M5" s="11" t="s">
        <v>121</v>
      </c>
      <c r="N5" s="11" t="s">
        <v>204</v>
      </c>
      <c r="O5" s="11" t="s">
        <v>170</v>
      </c>
      <c r="P5" s="11" t="s">
        <v>173</v>
      </c>
      <c r="Q5">
        <v>3</v>
      </c>
      <c r="R5" s="11" t="s">
        <v>209</v>
      </c>
      <c r="S5" s="11" t="s">
        <v>181</v>
      </c>
      <c r="U5">
        <f>VLOOKUP(H5, 'Clincial Scoring Table'!$A$4:$B$6, 2)</f>
        <v>35</v>
      </c>
      <c r="V5">
        <f>VLOOKUP(I5, 'Clincial Scoring Table'!$A$8:$B$10, 2)</f>
        <v>10</v>
      </c>
      <c r="W5">
        <f>VLOOKUP(J5, 'Clincial Scoring Table'!$A$12:$B$16, 2, TRUE)</f>
        <v>20</v>
      </c>
      <c r="X5">
        <f>VLOOKUP(K5, 'Clincial Scoring Table'!$A$18:$B$20, 2)</f>
        <v>10</v>
      </c>
      <c r="Z5">
        <v>5</v>
      </c>
      <c r="AA5">
        <v>0</v>
      </c>
      <c r="AB5">
        <v>0</v>
      </c>
      <c r="AD5">
        <f t="shared" si="0"/>
        <v>80</v>
      </c>
    </row>
    <row r="6" spans="1:30" ht="120" x14ac:dyDescent="0.25">
      <c r="A6" s="11"/>
      <c r="B6" s="11" t="s">
        <v>23</v>
      </c>
      <c r="C6" s="11" t="s">
        <v>178</v>
      </c>
      <c r="D6" s="19" t="s">
        <v>185</v>
      </c>
      <c r="E6" s="12">
        <v>43840</v>
      </c>
      <c r="F6" s="11" t="s">
        <v>20</v>
      </c>
      <c r="G6" s="15">
        <v>110000</v>
      </c>
      <c r="H6" s="11" t="s">
        <v>120</v>
      </c>
      <c r="I6" s="11" t="s">
        <v>144</v>
      </c>
      <c r="J6" t="s">
        <v>177</v>
      </c>
      <c r="K6" s="11" t="s">
        <v>140</v>
      </c>
      <c r="L6" s="11" t="s">
        <v>122</v>
      </c>
      <c r="M6" s="11" t="s">
        <v>121</v>
      </c>
      <c r="N6" s="11" t="s">
        <v>202</v>
      </c>
      <c r="O6" s="11" t="s">
        <v>169</v>
      </c>
      <c r="P6" s="11" t="s">
        <v>121</v>
      </c>
      <c r="Q6">
        <v>0</v>
      </c>
      <c r="R6" s="11" t="s">
        <v>245</v>
      </c>
      <c r="S6" s="11" t="s">
        <v>181</v>
      </c>
      <c r="U6">
        <f>VLOOKUP(H6, 'Clincial Scoring Table'!$A$4:$B$6, 2)</f>
        <v>35</v>
      </c>
      <c r="V6">
        <f>VLOOKUP(I6, 'Clincial Scoring Table'!$A$8:$B$10, 2)</f>
        <v>5</v>
      </c>
      <c r="W6">
        <f>VLOOKUP(J6, 'Clincial Scoring Table'!$A$12:$B$16, 2, TRUE)</f>
        <v>15</v>
      </c>
      <c r="X6">
        <f>VLOOKUP(K6, 'Clincial Scoring Table'!$A$18:$B$20, 2)</f>
        <v>10</v>
      </c>
      <c r="Z6">
        <v>5</v>
      </c>
      <c r="AA6">
        <f>VLOOKUP(Q6, 'Clincial Scoring Table'!$A$25:$B$27, 2, TRUE)</f>
        <v>5</v>
      </c>
      <c r="AB6">
        <v>0</v>
      </c>
      <c r="AD6">
        <f t="shared" si="0"/>
        <v>75</v>
      </c>
    </row>
    <row r="7" spans="1:30" ht="135" x14ac:dyDescent="0.25">
      <c r="A7" s="11" t="s">
        <v>30</v>
      </c>
      <c r="B7" s="11" t="s">
        <v>191</v>
      </c>
      <c r="C7" s="11" t="s">
        <v>21</v>
      </c>
      <c r="D7" s="19" t="s">
        <v>192</v>
      </c>
      <c r="E7" s="12">
        <v>43832</v>
      </c>
      <c r="F7" s="11" t="s">
        <v>28</v>
      </c>
      <c r="G7" s="15">
        <v>58000</v>
      </c>
      <c r="H7" s="11" t="s">
        <v>120</v>
      </c>
      <c r="I7" s="11" t="s">
        <v>145</v>
      </c>
      <c r="J7" t="s">
        <v>176</v>
      </c>
      <c r="K7" s="11" t="s">
        <v>122</v>
      </c>
      <c r="L7" s="11" t="s">
        <v>122</v>
      </c>
      <c r="M7" s="11" t="s">
        <v>121</v>
      </c>
      <c r="N7" s="11" t="s">
        <v>203</v>
      </c>
      <c r="O7" s="11" t="s">
        <v>171</v>
      </c>
      <c r="P7" s="11" t="s">
        <v>121</v>
      </c>
      <c r="Q7">
        <v>2</v>
      </c>
      <c r="R7" s="11" t="s">
        <v>209</v>
      </c>
      <c r="U7">
        <f>VLOOKUP(H7, 'Clincial Scoring Table'!$A$4:$B$6, 2)</f>
        <v>35</v>
      </c>
      <c r="V7">
        <f>VLOOKUP(I7, 'Clincial Scoring Table'!$A$8:$B$10, 2)</f>
        <v>10</v>
      </c>
      <c r="W7">
        <f>VLOOKUP(J7, 'Clincial Scoring Table'!$A$12:$B$16, 2, TRUE)</f>
        <v>10</v>
      </c>
      <c r="X7">
        <f>VLOOKUP(K7, 'Clincial Scoring Table'!$A$18:$B$20, 2)</f>
        <v>10</v>
      </c>
      <c r="Z7">
        <v>5</v>
      </c>
      <c r="AA7">
        <v>2</v>
      </c>
      <c r="AB7">
        <v>0</v>
      </c>
      <c r="AD7">
        <f t="shared" si="0"/>
        <v>72</v>
      </c>
    </row>
    <row r="8" spans="1:30" ht="30" x14ac:dyDescent="0.25">
      <c r="A8" s="11"/>
      <c r="B8" s="11" t="s">
        <v>86</v>
      </c>
      <c r="C8" s="11" t="s">
        <v>22</v>
      </c>
      <c r="D8" s="19" t="s">
        <v>184</v>
      </c>
      <c r="E8" s="12">
        <v>43481</v>
      </c>
      <c r="F8" s="11" t="s">
        <v>53</v>
      </c>
      <c r="G8" s="15">
        <v>10000</v>
      </c>
      <c r="H8" s="11" t="s">
        <v>120</v>
      </c>
      <c r="I8" s="11" t="s">
        <v>144</v>
      </c>
      <c r="J8" t="s">
        <v>176</v>
      </c>
      <c r="K8" s="11" t="s">
        <v>122</v>
      </c>
      <c r="L8" s="11" t="s">
        <v>122</v>
      </c>
      <c r="M8" s="11" t="s">
        <v>121</v>
      </c>
      <c r="N8" s="11" t="s">
        <v>200</v>
      </c>
      <c r="O8" s="11" t="s">
        <v>172</v>
      </c>
      <c r="P8" s="11" t="s">
        <v>121</v>
      </c>
      <c r="Q8">
        <v>0</v>
      </c>
      <c r="R8" s="11" t="s">
        <v>208</v>
      </c>
      <c r="U8">
        <f>VLOOKUP(H8, 'Clincial Scoring Table'!$A$4:$B$6, 2)</f>
        <v>35</v>
      </c>
      <c r="V8">
        <f>VLOOKUP(I8, 'Clincial Scoring Table'!$A$8:$B$10, 2)</f>
        <v>5</v>
      </c>
      <c r="W8">
        <f>VLOOKUP(J8, 'Clincial Scoring Table'!$A$12:$B$16, 2, TRUE)</f>
        <v>10</v>
      </c>
      <c r="X8">
        <f>VLOOKUP(K8, 'Clincial Scoring Table'!$A$18:$B$20, 2)</f>
        <v>10</v>
      </c>
      <c r="Z8">
        <v>5</v>
      </c>
      <c r="AA8">
        <f>VLOOKUP(Q8, 'Clincial Scoring Table'!$A$25:$B$27, 2, TRUE)</f>
        <v>5</v>
      </c>
      <c r="AB8">
        <v>0</v>
      </c>
      <c r="AD8">
        <f t="shared" si="0"/>
        <v>70</v>
      </c>
    </row>
    <row r="9" spans="1:30" ht="30" x14ac:dyDescent="0.25">
      <c r="A9" s="11" t="s">
        <v>96</v>
      </c>
      <c r="B9" s="11" t="s">
        <v>104</v>
      </c>
      <c r="C9" s="11" t="s">
        <v>22</v>
      </c>
      <c r="D9" s="19" t="s">
        <v>184</v>
      </c>
      <c r="E9" s="12">
        <v>43481</v>
      </c>
      <c r="F9" s="11" t="s">
        <v>53</v>
      </c>
      <c r="G9" s="15">
        <v>13000</v>
      </c>
      <c r="H9" s="11" t="s">
        <v>120</v>
      </c>
      <c r="I9" s="11" t="s">
        <v>144</v>
      </c>
      <c r="J9" t="s">
        <v>176</v>
      </c>
      <c r="K9" s="11" t="s">
        <v>122</v>
      </c>
      <c r="L9" s="11" t="s">
        <v>122</v>
      </c>
      <c r="M9" s="11" t="s">
        <v>121</v>
      </c>
      <c r="N9" s="11" t="s">
        <v>200</v>
      </c>
      <c r="O9" s="11" t="s">
        <v>172</v>
      </c>
      <c r="P9" s="11" t="s">
        <v>121</v>
      </c>
      <c r="Q9">
        <v>0</v>
      </c>
      <c r="R9" s="11" t="s">
        <v>208</v>
      </c>
      <c r="U9">
        <f>VLOOKUP(H9, 'Clincial Scoring Table'!$A$4:$B$6, 2)</f>
        <v>35</v>
      </c>
      <c r="V9">
        <f>VLOOKUP(I9, 'Clincial Scoring Table'!$A$8:$B$10, 2)</f>
        <v>5</v>
      </c>
      <c r="W9">
        <f>VLOOKUP(J9, 'Clincial Scoring Table'!$A$12:$B$16, 2, TRUE)</f>
        <v>10</v>
      </c>
      <c r="X9">
        <f>VLOOKUP(K9, 'Clincial Scoring Table'!$A$18:$B$20, 2)</f>
        <v>10</v>
      </c>
      <c r="Z9">
        <v>5</v>
      </c>
      <c r="AA9">
        <f>VLOOKUP(Q9, 'Clincial Scoring Table'!$A$25:$B$27, 2, TRUE)</f>
        <v>5</v>
      </c>
      <c r="AB9">
        <v>0</v>
      </c>
      <c r="AD9">
        <f t="shared" si="0"/>
        <v>70</v>
      </c>
    </row>
    <row r="10" spans="1:30" x14ac:dyDescent="0.25">
      <c r="A10" s="11"/>
      <c r="B10" s="11" t="s">
        <v>117</v>
      </c>
      <c r="C10" s="11" t="s">
        <v>22</v>
      </c>
      <c r="D10" s="19" t="s">
        <v>184</v>
      </c>
      <c r="E10" s="12">
        <v>43481</v>
      </c>
      <c r="F10" s="11" t="s">
        <v>53</v>
      </c>
      <c r="G10" s="15">
        <v>24000</v>
      </c>
      <c r="H10" s="11" t="s">
        <v>120</v>
      </c>
      <c r="I10" s="11" t="s">
        <v>144</v>
      </c>
      <c r="J10" t="s">
        <v>176</v>
      </c>
      <c r="K10" s="11" t="s">
        <v>122</v>
      </c>
      <c r="L10" s="11" t="s">
        <v>122</v>
      </c>
      <c r="M10" s="11" t="s">
        <v>121</v>
      </c>
      <c r="N10" s="11" t="s">
        <v>200</v>
      </c>
      <c r="O10" s="11" t="s">
        <v>172</v>
      </c>
      <c r="P10" s="11" t="s">
        <v>121</v>
      </c>
      <c r="Q10">
        <v>0</v>
      </c>
      <c r="R10" s="11" t="s">
        <v>208</v>
      </c>
      <c r="U10">
        <f>VLOOKUP(H10, 'Clincial Scoring Table'!$A$4:$B$6, 2)</f>
        <v>35</v>
      </c>
      <c r="V10">
        <f>VLOOKUP(I10, 'Clincial Scoring Table'!$A$8:$B$10, 2)</f>
        <v>5</v>
      </c>
      <c r="W10">
        <f>VLOOKUP(J10, 'Clincial Scoring Table'!$A$12:$B$16, 2, TRUE)</f>
        <v>10</v>
      </c>
      <c r="X10">
        <f>VLOOKUP(K10, 'Clincial Scoring Table'!$A$18:$B$20, 2)</f>
        <v>10</v>
      </c>
      <c r="Z10">
        <v>5</v>
      </c>
      <c r="AA10">
        <f>VLOOKUP(Q10, 'Clincial Scoring Table'!$A$25:$B$27, 2, TRUE)</f>
        <v>5</v>
      </c>
      <c r="AB10">
        <v>0</v>
      </c>
      <c r="AD10">
        <f t="shared" si="0"/>
        <v>70</v>
      </c>
    </row>
    <row r="11" spans="1:30" ht="30" x14ac:dyDescent="0.25">
      <c r="A11" s="11"/>
      <c r="B11" s="11" t="s">
        <v>16</v>
      </c>
      <c r="C11" s="11" t="s">
        <v>17</v>
      </c>
      <c r="D11" s="19" t="s">
        <v>184</v>
      </c>
      <c r="E11" s="12">
        <v>43679</v>
      </c>
      <c r="F11" s="11" t="s">
        <v>18</v>
      </c>
      <c r="G11" s="15">
        <v>60000</v>
      </c>
      <c r="H11" s="11" t="s">
        <v>120</v>
      </c>
      <c r="I11" s="11" t="s">
        <v>144</v>
      </c>
      <c r="J11" t="s">
        <v>176</v>
      </c>
      <c r="K11" s="11" t="s">
        <v>122</v>
      </c>
      <c r="L11" s="11" t="s">
        <v>122</v>
      </c>
      <c r="M11" s="11" t="s">
        <v>121</v>
      </c>
      <c r="N11" s="11" t="s">
        <v>202</v>
      </c>
      <c r="O11" s="11" t="s">
        <v>167</v>
      </c>
      <c r="P11" s="11" t="s">
        <v>121</v>
      </c>
      <c r="Q11">
        <v>1</v>
      </c>
      <c r="R11" s="11" t="s">
        <v>207</v>
      </c>
      <c r="S11" s="11" t="s">
        <v>181</v>
      </c>
      <c r="U11">
        <f>VLOOKUP(H11, 'Clincial Scoring Table'!$A$4:$B$6, 2)</f>
        <v>35</v>
      </c>
      <c r="V11">
        <f>VLOOKUP(I11, 'Clincial Scoring Table'!$A$8:$B$10, 2)</f>
        <v>5</v>
      </c>
      <c r="W11">
        <f>VLOOKUP(J11, 'Clincial Scoring Table'!$A$12:$B$16, 2, TRUE)</f>
        <v>10</v>
      </c>
      <c r="X11">
        <f>VLOOKUP(K11, 'Clincial Scoring Table'!$A$18:$B$20, 2)</f>
        <v>10</v>
      </c>
      <c r="Z11">
        <v>5</v>
      </c>
      <c r="AA11">
        <f>VLOOKUP(Q11, 'Clincial Scoring Table'!$A$25:$B$27, 2, TRUE)</f>
        <v>2</v>
      </c>
      <c r="AB11">
        <v>0</v>
      </c>
      <c r="AD11">
        <f t="shared" si="0"/>
        <v>67</v>
      </c>
    </row>
    <row r="12" spans="1:30" ht="60" x14ac:dyDescent="0.25">
      <c r="A12" s="11"/>
      <c r="B12" s="11" t="s">
        <v>26</v>
      </c>
      <c r="C12" s="11" t="s">
        <v>179</v>
      </c>
      <c r="D12" s="19" t="s">
        <v>190</v>
      </c>
      <c r="E12" s="12">
        <v>43840</v>
      </c>
      <c r="F12" s="11" t="s">
        <v>28</v>
      </c>
      <c r="G12" s="15">
        <v>20000</v>
      </c>
      <c r="H12" s="11" t="s">
        <v>120</v>
      </c>
      <c r="I12" s="11" t="s">
        <v>145</v>
      </c>
      <c r="J12" t="s">
        <v>176</v>
      </c>
      <c r="K12" s="11" t="s">
        <v>146</v>
      </c>
      <c r="L12" s="11" t="s">
        <v>122</v>
      </c>
      <c r="M12" s="11" t="s">
        <v>121</v>
      </c>
      <c r="N12" s="11" t="s">
        <v>203</v>
      </c>
      <c r="O12" s="11" t="s">
        <v>170</v>
      </c>
      <c r="P12" s="11" t="s">
        <v>121</v>
      </c>
      <c r="Q12">
        <v>1</v>
      </c>
      <c r="R12" s="11" t="s">
        <v>210</v>
      </c>
      <c r="U12">
        <f>VLOOKUP(H12, 'Clincial Scoring Table'!$A$4:$B$6, 2)</f>
        <v>35</v>
      </c>
      <c r="V12">
        <f>VLOOKUP(I12, 'Clincial Scoring Table'!$A$8:$B$10, 2)</f>
        <v>10</v>
      </c>
      <c r="W12">
        <f>VLOOKUP(J12, 'Clincial Scoring Table'!$A$12:$B$16, 2, TRUE)</f>
        <v>10</v>
      </c>
      <c r="X12">
        <f>VLOOKUP(K12, 'Clincial Scoring Table'!$A$18:$B$20, 2)</f>
        <v>5</v>
      </c>
      <c r="Z12">
        <v>5</v>
      </c>
      <c r="AA12">
        <f>VLOOKUP(Q12, 'Clincial Scoring Table'!$A$25:$B$27, 2, TRUE)</f>
        <v>2</v>
      </c>
      <c r="AB12">
        <v>0</v>
      </c>
      <c r="AD12">
        <f t="shared" si="0"/>
        <v>67</v>
      </c>
    </row>
    <row r="13" spans="1:30" ht="30" x14ac:dyDescent="0.25">
      <c r="A13" s="11"/>
      <c r="B13" s="11" t="s">
        <v>115</v>
      </c>
      <c r="C13" s="11" t="s">
        <v>22</v>
      </c>
      <c r="D13" s="19" t="s">
        <v>184</v>
      </c>
      <c r="E13" s="12">
        <v>43481</v>
      </c>
      <c r="F13" s="11" t="s">
        <v>53</v>
      </c>
      <c r="G13" s="15">
        <v>22000</v>
      </c>
      <c r="H13" s="11" t="s">
        <v>120</v>
      </c>
      <c r="I13" s="11" t="s">
        <v>144</v>
      </c>
      <c r="J13" t="s">
        <v>176</v>
      </c>
      <c r="K13" s="11" t="s">
        <v>122</v>
      </c>
      <c r="L13" s="11" t="s">
        <v>122</v>
      </c>
      <c r="M13" s="11" t="s">
        <v>121</v>
      </c>
      <c r="N13" s="11" t="s">
        <v>200</v>
      </c>
      <c r="O13" s="11" t="s">
        <v>172</v>
      </c>
      <c r="P13" s="11" t="s">
        <v>121</v>
      </c>
      <c r="Q13">
        <v>1</v>
      </c>
      <c r="R13" s="11" t="s">
        <v>208</v>
      </c>
      <c r="U13">
        <f>VLOOKUP(H13, 'Clincial Scoring Table'!$A$4:$B$6, 2)</f>
        <v>35</v>
      </c>
      <c r="V13">
        <f>VLOOKUP(I13, 'Clincial Scoring Table'!$A$8:$B$10, 2)</f>
        <v>5</v>
      </c>
      <c r="W13">
        <f>VLOOKUP(J13, 'Clincial Scoring Table'!$A$12:$B$16, 2, TRUE)</f>
        <v>10</v>
      </c>
      <c r="X13">
        <f>VLOOKUP(K13, 'Clincial Scoring Table'!$A$18:$B$20, 2)</f>
        <v>10</v>
      </c>
      <c r="Z13">
        <v>5</v>
      </c>
      <c r="AA13">
        <f>VLOOKUP(Q13, 'Clincial Scoring Table'!$A$25:$B$27, 2, TRUE)</f>
        <v>2</v>
      </c>
      <c r="AB13">
        <v>0</v>
      </c>
      <c r="AD13">
        <f t="shared" si="0"/>
        <v>67</v>
      </c>
    </row>
    <row r="14" spans="1:30" ht="60" x14ac:dyDescent="0.25">
      <c r="A14" s="11" t="s">
        <v>24</v>
      </c>
      <c r="B14" s="11" t="s">
        <v>51</v>
      </c>
      <c r="C14" s="11" t="s">
        <v>179</v>
      </c>
      <c r="D14" s="19" t="s">
        <v>190</v>
      </c>
      <c r="E14" s="12">
        <v>43840</v>
      </c>
      <c r="F14" s="11" t="s">
        <v>40</v>
      </c>
      <c r="G14" s="15"/>
      <c r="H14" s="11" t="s">
        <v>120</v>
      </c>
      <c r="I14" s="11" t="s">
        <v>122</v>
      </c>
      <c r="J14" t="s">
        <v>176</v>
      </c>
      <c r="K14" s="11" t="s">
        <v>122</v>
      </c>
      <c r="L14" s="11" t="s">
        <v>122</v>
      </c>
      <c r="M14" s="11" t="s">
        <v>121</v>
      </c>
      <c r="N14" s="11" t="s">
        <v>148</v>
      </c>
      <c r="O14" s="11" t="s">
        <v>170</v>
      </c>
      <c r="P14" s="11" t="s">
        <v>121</v>
      </c>
      <c r="Q14">
        <v>0</v>
      </c>
      <c r="R14" s="11" t="s">
        <v>215</v>
      </c>
      <c r="U14">
        <f>VLOOKUP(H14, 'Clincial Scoring Table'!$A$4:$B$6, 2)</f>
        <v>35</v>
      </c>
      <c r="V14">
        <f>VLOOKUP(I14, 'Clincial Scoring Table'!$A$8:$B$10, 2)</f>
        <v>1</v>
      </c>
      <c r="W14">
        <f>VLOOKUP(J14, 'Clincial Scoring Table'!$A$12:$B$16, 2, TRUE)</f>
        <v>10</v>
      </c>
      <c r="X14">
        <f>VLOOKUP(K14, 'Clincial Scoring Table'!$A$18:$B$20, 2)</f>
        <v>10</v>
      </c>
      <c r="Z14">
        <v>5</v>
      </c>
      <c r="AA14">
        <f>VLOOKUP(Q14, 'Clincial Scoring Table'!$A$25:$B$27, 2, TRUE)</f>
        <v>5</v>
      </c>
      <c r="AB14">
        <v>0</v>
      </c>
      <c r="AD14">
        <f t="shared" si="0"/>
        <v>66</v>
      </c>
    </row>
    <row r="15" spans="1:30" ht="30" x14ac:dyDescent="0.25">
      <c r="A15" s="11" t="s">
        <v>96</v>
      </c>
      <c r="B15" s="11" t="s">
        <v>97</v>
      </c>
      <c r="C15" s="11" t="s">
        <v>22</v>
      </c>
      <c r="D15" s="19" t="s">
        <v>184</v>
      </c>
      <c r="E15" s="12">
        <v>43481</v>
      </c>
      <c r="F15" s="11" t="s">
        <v>98</v>
      </c>
      <c r="G15" s="15">
        <v>13000</v>
      </c>
      <c r="H15" s="11" t="s">
        <v>120</v>
      </c>
      <c r="I15" s="11" t="s">
        <v>122</v>
      </c>
      <c r="J15" t="s">
        <v>176</v>
      </c>
      <c r="K15" s="11" t="s">
        <v>122</v>
      </c>
      <c r="L15" s="11" t="s">
        <v>122</v>
      </c>
      <c r="M15" s="11" t="s">
        <v>121</v>
      </c>
      <c r="N15" s="11" t="s">
        <v>200</v>
      </c>
      <c r="O15" s="11" t="s">
        <v>172</v>
      </c>
      <c r="P15" s="11" t="s">
        <v>121</v>
      </c>
      <c r="Q15">
        <v>0</v>
      </c>
      <c r="R15" s="11" t="s">
        <v>208</v>
      </c>
      <c r="U15">
        <f>VLOOKUP(H15, 'Clincial Scoring Table'!$A$4:$B$6, 2)</f>
        <v>35</v>
      </c>
      <c r="V15">
        <f>VLOOKUP(I15, 'Clincial Scoring Table'!$A$8:$B$10, 2)</f>
        <v>1</v>
      </c>
      <c r="W15">
        <f>VLOOKUP(J15, 'Clincial Scoring Table'!$A$12:$B$16, 2, TRUE)</f>
        <v>10</v>
      </c>
      <c r="X15">
        <f>VLOOKUP(K15, 'Clincial Scoring Table'!$A$18:$B$20, 2)</f>
        <v>10</v>
      </c>
      <c r="Z15">
        <v>5</v>
      </c>
      <c r="AA15">
        <f>VLOOKUP(Q15, 'Clincial Scoring Table'!$A$25:$B$27, 2, TRUE)</f>
        <v>5</v>
      </c>
      <c r="AB15">
        <v>0</v>
      </c>
      <c r="AD15">
        <f t="shared" si="0"/>
        <v>66</v>
      </c>
    </row>
    <row r="16" spans="1:30" s="10" customFormat="1" ht="18.75" x14ac:dyDescent="0.3">
      <c r="A16" s="7" t="s">
        <v>189</v>
      </c>
      <c r="B16" s="8"/>
      <c r="C16" s="8"/>
      <c r="D16" s="7"/>
      <c r="E16" s="9"/>
      <c r="F16" s="8"/>
      <c r="G16" s="17"/>
      <c r="T16" s="22"/>
      <c r="AC16" s="22"/>
    </row>
    <row r="17" spans="1:30" ht="60" x14ac:dyDescent="0.25">
      <c r="A17" s="11"/>
      <c r="B17" s="11" t="s">
        <v>32</v>
      </c>
      <c r="C17" s="11" t="s">
        <v>179</v>
      </c>
      <c r="D17" s="19" t="s">
        <v>190</v>
      </c>
      <c r="E17" s="12">
        <v>43840</v>
      </c>
      <c r="F17" s="11" t="s">
        <v>28</v>
      </c>
      <c r="G17" s="15">
        <v>5600</v>
      </c>
      <c r="H17" s="11" t="s">
        <v>144</v>
      </c>
      <c r="I17" s="11" t="s">
        <v>145</v>
      </c>
      <c r="J17" t="s">
        <v>176</v>
      </c>
      <c r="K17" s="11" t="s">
        <v>122</v>
      </c>
      <c r="L17" s="11" t="s">
        <v>122</v>
      </c>
      <c r="M17" s="11" t="s">
        <v>121</v>
      </c>
      <c r="N17" s="11" t="s">
        <v>203</v>
      </c>
      <c r="O17" s="11" t="s">
        <v>170</v>
      </c>
      <c r="P17" s="11" t="s">
        <v>121</v>
      </c>
      <c r="Q17">
        <v>0</v>
      </c>
      <c r="R17" s="11" t="s">
        <v>210</v>
      </c>
      <c r="U17">
        <f>VLOOKUP(H17, 'Clincial Scoring Table'!$A$4:$B$6, 2)</f>
        <v>20</v>
      </c>
      <c r="V17">
        <f>VLOOKUP(I17, 'Clincial Scoring Table'!$A$8:$B$10, 2)</f>
        <v>10</v>
      </c>
      <c r="W17">
        <f>VLOOKUP(J17, 'Clincial Scoring Table'!$A$12:$B$16, 2, TRUE)</f>
        <v>10</v>
      </c>
      <c r="X17">
        <f>VLOOKUP(K17, 'Clincial Scoring Table'!$A$18:$B$20, 2)</f>
        <v>10</v>
      </c>
      <c r="Z17">
        <v>5</v>
      </c>
      <c r="AA17">
        <f>VLOOKUP(Q17, 'Clincial Scoring Table'!$A$25:$B$27, 2, TRUE)</f>
        <v>5</v>
      </c>
      <c r="AB17">
        <v>0</v>
      </c>
      <c r="AD17">
        <f t="shared" ref="AD17:AD35" si="1">SUM(U17:AB17)</f>
        <v>60</v>
      </c>
    </row>
    <row r="18" spans="1:30" ht="60" x14ac:dyDescent="0.25">
      <c r="A18" s="11"/>
      <c r="B18" s="11" t="s">
        <v>34</v>
      </c>
      <c r="C18" s="11" t="s">
        <v>179</v>
      </c>
      <c r="D18" s="19" t="s">
        <v>190</v>
      </c>
      <c r="E18" s="12">
        <v>41835</v>
      </c>
      <c r="F18" s="11" t="s">
        <v>15</v>
      </c>
      <c r="G18" s="15">
        <v>600</v>
      </c>
      <c r="H18" s="11" t="s">
        <v>125</v>
      </c>
      <c r="I18" s="11" t="s">
        <v>144</v>
      </c>
      <c r="J18" t="s">
        <v>177</v>
      </c>
      <c r="K18" s="11" t="s">
        <v>122</v>
      </c>
      <c r="L18" s="11" t="s">
        <v>122</v>
      </c>
      <c r="M18" s="11" t="s">
        <v>121</v>
      </c>
      <c r="N18" s="11" t="s">
        <v>203</v>
      </c>
      <c r="O18" s="11" t="s">
        <v>170</v>
      </c>
      <c r="P18" s="11" t="s">
        <v>121</v>
      </c>
      <c r="Q18">
        <v>0</v>
      </c>
      <c r="R18" s="11" t="s">
        <v>212</v>
      </c>
      <c r="U18">
        <f>VLOOKUP(H18, 'Clincial Scoring Table'!$A$4:$B$6, 2)</f>
        <v>10</v>
      </c>
      <c r="V18">
        <f>VLOOKUP(I18, 'Clincial Scoring Table'!$A$8:$B$10, 2)</f>
        <v>5</v>
      </c>
      <c r="W18">
        <f>VLOOKUP(J18, 'Clincial Scoring Table'!$A$12:$B$16, 2, TRUE)</f>
        <v>15</v>
      </c>
      <c r="X18">
        <f>VLOOKUP(K18, 'Clincial Scoring Table'!$A$18:$B$20, 2)</f>
        <v>10</v>
      </c>
      <c r="Z18">
        <v>5</v>
      </c>
      <c r="AA18">
        <f>VLOOKUP(Q18, 'Clincial Scoring Table'!$A$25:$B$27, 2, TRUE)</f>
        <v>5</v>
      </c>
      <c r="AB18">
        <v>0</v>
      </c>
      <c r="AD18">
        <f t="shared" si="1"/>
        <v>50</v>
      </c>
    </row>
    <row r="19" spans="1:30" ht="60" x14ac:dyDescent="0.25">
      <c r="A19" s="11"/>
      <c r="B19" s="11" t="s">
        <v>36</v>
      </c>
      <c r="C19" s="11" t="s">
        <v>179</v>
      </c>
      <c r="D19" s="19" t="s">
        <v>190</v>
      </c>
      <c r="E19" s="12">
        <v>42857</v>
      </c>
      <c r="F19" s="11" t="s">
        <v>15</v>
      </c>
      <c r="G19" s="15">
        <v>500</v>
      </c>
      <c r="H19" s="11" t="s">
        <v>125</v>
      </c>
      <c r="I19" s="11" t="s">
        <v>144</v>
      </c>
      <c r="J19" t="s">
        <v>177</v>
      </c>
      <c r="K19" s="11" t="s">
        <v>122</v>
      </c>
      <c r="L19" s="11" t="s">
        <v>122</v>
      </c>
      <c r="M19" s="11" t="s">
        <v>121</v>
      </c>
      <c r="N19" s="11" t="s">
        <v>203</v>
      </c>
      <c r="O19" s="11" t="s">
        <v>170</v>
      </c>
      <c r="P19" s="11" t="s">
        <v>121</v>
      </c>
      <c r="Q19">
        <v>0</v>
      </c>
      <c r="R19" s="11" t="s">
        <v>212</v>
      </c>
      <c r="U19">
        <f>VLOOKUP(H19, 'Clincial Scoring Table'!$A$4:$B$6, 2)</f>
        <v>10</v>
      </c>
      <c r="V19">
        <f>VLOOKUP(I19, 'Clincial Scoring Table'!$A$8:$B$10, 2)</f>
        <v>5</v>
      </c>
      <c r="W19">
        <f>VLOOKUP(J19, 'Clincial Scoring Table'!$A$12:$B$16, 2, TRUE)</f>
        <v>15</v>
      </c>
      <c r="X19">
        <f>VLOOKUP(K19, 'Clincial Scoring Table'!$A$18:$B$20, 2)</f>
        <v>10</v>
      </c>
      <c r="Z19">
        <v>5</v>
      </c>
      <c r="AA19">
        <f>VLOOKUP(Q19, 'Clincial Scoring Table'!$A$25:$B$27, 2, TRUE)</f>
        <v>5</v>
      </c>
      <c r="AB19">
        <v>0</v>
      </c>
      <c r="AD19">
        <f t="shared" si="1"/>
        <v>50</v>
      </c>
    </row>
    <row r="20" spans="1:30" ht="45" x14ac:dyDescent="0.25">
      <c r="A20" s="11" t="s">
        <v>37</v>
      </c>
      <c r="B20" s="11" t="s">
        <v>194</v>
      </c>
      <c r="C20" s="11" t="s">
        <v>255</v>
      </c>
      <c r="D20" s="19" t="s">
        <v>190</v>
      </c>
      <c r="E20" s="12">
        <v>43117</v>
      </c>
      <c r="F20" s="11" t="s">
        <v>15</v>
      </c>
      <c r="G20" s="15"/>
      <c r="H20" s="11" t="s">
        <v>125</v>
      </c>
      <c r="I20" s="11" t="s">
        <v>144</v>
      </c>
      <c r="J20" t="s">
        <v>177</v>
      </c>
      <c r="K20" s="11" t="s">
        <v>122</v>
      </c>
      <c r="L20" s="11" t="s">
        <v>122</v>
      </c>
      <c r="M20" s="11" t="s">
        <v>121</v>
      </c>
      <c r="N20" s="11" t="s">
        <v>203</v>
      </c>
      <c r="O20" s="11" t="s">
        <v>121</v>
      </c>
      <c r="P20" s="11" t="s">
        <v>121</v>
      </c>
      <c r="Q20">
        <v>0</v>
      </c>
      <c r="R20" s="11" t="s">
        <v>214</v>
      </c>
      <c r="U20">
        <f>VLOOKUP(H20, 'Clincial Scoring Table'!$A$4:$B$6, 2)</f>
        <v>10</v>
      </c>
      <c r="V20">
        <f>VLOOKUP(I20, 'Clincial Scoring Table'!$A$8:$B$10, 2)</f>
        <v>5</v>
      </c>
      <c r="W20">
        <f>VLOOKUP(J20, 'Clincial Scoring Table'!$A$12:$B$16, 2, TRUE)</f>
        <v>15</v>
      </c>
      <c r="X20">
        <f>VLOOKUP(K20, 'Clincial Scoring Table'!$A$18:$B$20, 2)</f>
        <v>10</v>
      </c>
      <c r="Z20">
        <v>5</v>
      </c>
      <c r="AA20">
        <f>VLOOKUP(Q20, 'Clincial Scoring Table'!$A$25:$B$27, 2, TRUE)</f>
        <v>5</v>
      </c>
      <c r="AB20">
        <v>0</v>
      </c>
      <c r="AD20">
        <f t="shared" si="1"/>
        <v>50</v>
      </c>
    </row>
    <row r="21" spans="1:30" ht="75" x14ac:dyDescent="0.25">
      <c r="A21" s="11"/>
      <c r="B21" s="11" t="s">
        <v>31</v>
      </c>
      <c r="C21" s="11" t="s">
        <v>193</v>
      </c>
      <c r="D21" s="19" t="s">
        <v>199</v>
      </c>
      <c r="E21" s="12">
        <v>41641</v>
      </c>
      <c r="F21" s="11" t="s">
        <v>28</v>
      </c>
      <c r="G21" s="15"/>
      <c r="H21" s="11" t="s">
        <v>125</v>
      </c>
      <c r="I21" s="11" t="s">
        <v>141</v>
      </c>
      <c r="J21" t="s">
        <v>176</v>
      </c>
      <c r="K21" s="11" t="s">
        <v>140</v>
      </c>
      <c r="L21" s="11" t="s">
        <v>122</v>
      </c>
      <c r="M21" s="11" t="s">
        <v>121</v>
      </c>
      <c r="N21" s="11" t="s">
        <v>203</v>
      </c>
      <c r="O21" s="11" t="s">
        <v>121</v>
      </c>
      <c r="P21" s="11" t="s">
        <v>121</v>
      </c>
      <c r="Q21">
        <v>0</v>
      </c>
      <c r="R21" s="11" t="s">
        <v>246</v>
      </c>
      <c r="U21">
        <f>VLOOKUP(H21, 'Clincial Scoring Table'!$A$4:$B$6, 2)</f>
        <v>10</v>
      </c>
      <c r="V21">
        <f>VLOOKUP(I21, 'Clincial Scoring Table'!$A$8:$B$10, 2)</f>
        <v>10</v>
      </c>
      <c r="W21">
        <f>VLOOKUP(J21, 'Clincial Scoring Table'!$A$12:$B$16, 2, TRUE)</f>
        <v>10</v>
      </c>
      <c r="X21">
        <f>VLOOKUP(K21, 'Clincial Scoring Table'!$A$18:$B$20, 2)</f>
        <v>10</v>
      </c>
      <c r="Z21">
        <v>5</v>
      </c>
      <c r="AA21">
        <f>VLOOKUP(Q21, 'Clincial Scoring Table'!$A$25:$B$27, 2, TRUE)</f>
        <v>5</v>
      </c>
      <c r="AB21">
        <v>0</v>
      </c>
      <c r="AD21">
        <f t="shared" si="1"/>
        <v>50</v>
      </c>
    </row>
    <row r="22" spans="1:30" ht="60" x14ac:dyDescent="0.25">
      <c r="A22" s="11"/>
      <c r="B22" s="11" t="s">
        <v>33</v>
      </c>
      <c r="C22" s="11" t="s">
        <v>179</v>
      </c>
      <c r="D22" s="19" t="s">
        <v>190</v>
      </c>
      <c r="E22" s="12">
        <v>43871</v>
      </c>
      <c r="F22" s="11" t="s">
        <v>28</v>
      </c>
      <c r="G22" s="15">
        <v>300</v>
      </c>
      <c r="H22" s="11" t="s">
        <v>125</v>
      </c>
      <c r="I22" s="11" t="s">
        <v>145</v>
      </c>
      <c r="J22" t="s">
        <v>176</v>
      </c>
      <c r="K22" s="11" t="s">
        <v>122</v>
      </c>
      <c r="L22" s="11" t="s">
        <v>122</v>
      </c>
      <c r="M22" s="11" t="s">
        <v>121</v>
      </c>
      <c r="N22" s="11" t="s">
        <v>203</v>
      </c>
      <c r="O22" s="11" t="s">
        <v>170</v>
      </c>
      <c r="P22" s="11" t="s">
        <v>174</v>
      </c>
      <c r="Q22">
        <v>0</v>
      </c>
      <c r="R22" s="11" t="s">
        <v>212</v>
      </c>
      <c r="U22">
        <f>VLOOKUP(H22, 'Clincial Scoring Table'!$A$4:$B$6, 2)</f>
        <v>10</v>
      </c>
      <c r="V22">
        <f>VLOOKUP(I22, 'Clincial Scoring Table'!$A$8:$B$10, 2)</f>
        <v>10</v>
      </c>
      <c r="W22">
        <f>VLOOKUP(J22, 'Clincial Scoring Table'!$A$12:$B$16, 2, TRUE)</f>
        <v>10</v>
      </c>
      <c r="X22">
        <f>VLOOKUP(K22, 'Clincial Scoring Table'!$A$18:$B$20, 2)</f>
        <v>10</v>
      </c>
      <c r="Z22">
        <v>5</v>
      </c>
      <c r="AA22">
        <f>VLOOKUP(Q22, 'Clincial Scoring Table'!$A$25:$B$27, 2, TRUE)</f>
        <v>5</v>
      </c>
      <c r="AB22">
        <v>0</v>
      </c>
      <c r="AD22">
        <f t="shared" si="1"/>
        <v>50</v>
      </c>
    </row>
    <row r="23" spans="1:30" ht="60" x14ac:dyDescent="0.25">
      <c r="A23" s="11"/>
      <c r="B23" s="11" t="s">
        <v>35</v>
      </c>
      <c r="C23" s="11" t="s">
        <v>179</v>
      </c>
      <c r="D23" s="19" t="s">
        <v>190</v>
      </c>
      <c r="E23" s="12">
        <v>41834</v>
      </c>
      <c r="F23" s="11" t="s">
        <v>15</v>
      </c>
      <c r="G23" s="15">
        <v>700</v>
      </c>
      <c r="H23" s="11" t="s">
        <v>125</v>
      </c>
      <c r="I23" s="11" t="s">
        <v>144</v>
      </c>
      <c r="J23" t="s">
        <v>177</v>
      </c>
      <c r="K23" s="11" t="s">
        <v>122</v>
      </c>
      <c r="L23" s="11" t="s">
        <v>122</v>
      </c>
      <c r="M23" s="11" t="s">
        <v>121</v>
      </c>
      <c r="N23" s="11" t="s">
        <v>203</v>
      </c>
      <c r="O23" s="11" t="s">
        <v>170</v>
      </c>
      <c r="P23" s="11" t="s">
        <v>173</v>
      </c>
      <c r="Q23">
        <v>4</v>
      </c>
      <c r="R23" s="11" t="s">
        <v>212</v>
      </c>
      <c r="U23">
        <f>VLOOKUP(H23, 'Clincial Scoring Table'!$A$4:$B$6, 2)</f>
        <v>10</v>
      </c>
      <c r="V23">
        <f>VLOOKUP(I23, 'Clincial Scoring Table'!$A$8:$B$10, 2)</f>
        <v>5</v>
      </c>
      <c r="W23">
        <f>VLOOKUP(J23, 'Clincial Scoring Table'!$A$12:$B$16, 2, TRUE)</f>
        <v>15</v>
      </c>
      <c r="X23">
        <f>VLOOKUP(K23, 'Clincial Scoring Table'!$A$18:$B$20, 2)</f>
        <v>10</v>
      </c>
      <c r="Z23">
        <v>5</v>
      </c>
      <c r="AA23">
        <v>0</v>
      </c>
      <c r="AB23">
        <v>0</v>
      </c>
      <c r="AD23">
        <f t="shared" si="1"/>
        <v>45</v>
      </c>
    </row>
    <row r="24" spans="1:30" ht="60" x14ac:dyDescent="0.25">
      <c r="A24" s="11"/>
      <c r="B24" s="11" t="s">
        <v>42</v>
      </c>
      <c r="C24" s="11" t="s">
        <v>179</v>
      </c>
      <c r="D24" s="19" t="s">
        <v>190</v>
      </c>
      <c r="E24" s="12">
        <v>42227</v>
      </c>
      <c r="F24" s="11" t="s">
        <v>43</v>
      </c>
      <c r="G24" s="15">
        <v>800</v>
      </c>
      <c r="H24" s="11" t="s">
        <v>125</v>
      </c>
      <c r="I24" s="11" t="s">
        <v>145</v>
      </c>
      <c r="J24" t="s">
        <v>176</v>
      </c>
      <c r="K24" s="11" t="s">
        <v>122</v>
      </c>
      <c r="L24" s="11" t="s">
        <v>122</v>
      </c>
      <c r="M24" s="11" t="s">
        <v>121</v>
      </c>
      <c r="N24" s="11" t="s">
        <v>203</v>
      </c>
      <c r="O24" s="11" t="s">
        <v>170</v>
      </c>
      <c r="P24" s="11" t="s">
        <v>121</v>
      </c>
      <c r="Q24">
        <v>0</v>
      </c>
      <c r="R24" s="11" t="s">
        <v>210</v>
      </c>
      <c r="U24">
        <f>VLOOKUP(H24, 'Clincial Scoring Table'!$A$4:$B$6, 2)</f>
        <v>10</v>
      </c>
      <c r="V24">
        <f>VLOOKUP(I24, 'Clincial Scoring Table'!$A$8:$B$10, 2)</f>
        <v>10</v>
      </c>
      <c r="W24">
        <f>VLOOKUP(J24, 'Clincial Scoring Table'!$A$12:$B$16, 2, TRUE)</f>
        <v>10</v>
      </c>
      <c r="X24">
        <f>VLOOKUP(K24, 'Clincial Scoring Table'!$A$18:$B$20, 2)</f>
        <v>10</v>
      </c>
      <c r="Z24">
        <v>5</v>
      </c>
      <c r="AA24">
        <f>VLOOKUP(Q24, 'Clincial Scoring Table'!$A$25:$B$27, 2, TRUE)</f>
        <v>5</v>
      </c>
      <c r="AB24">
        <v>0</v>
      </c>
      <c r="AD24">
        <f t="shared" si="1"/>
        <v>50</v>
      </c>
    </row>
    <row r="25" spans="1:30" ht="75" x14ac:dyDescent="0.25">
      <c r="A25" s="11" t="s">
        <v>44</v>
      </c>
      <c r="B25" s="11" t="s">
        <v>196</v>
      </c>
      <c r="C25" s="11" t="s">
        <v>193</v>
      </c>
      <c r="D25" s="19" t="s">
        <v>185</v>
      </c>
      <c r="E25" s="12">
        <v>43840</v>
      </c>
      <c r="F25" s="11" t="s">
        <v>45</v>
      </c>
      <c r="G25" s="15"/>
      <c r="H25" s="11" t="s">
        <v>125</v>
      </c>
      <c r="I25" s="11" t="s">
        <v>141</v>
      </c>
      <c r="J25" t="s">
        <v>176</v>
      </c>
      <c r="K25" s="11" t="s">
        <v>122</v>
      </c>
      <c r="L25" s="11" t="s">
        <v>122</v>
      </c>
      <c r="M25" s="11" t="s">
        <v>121</v>
      </c>
      <c r="N25" s="11" t="s">
        <v>203</v>
      </c>
      <c r="O25" s="11" t="s">
        <v>121</v>
      </c>
      <c r="P25" s="11" t="s">
        <v>121</v>
      </c>
      <c r="Q25">
        <v>0</v>
      </c>
      <c r="R25" s="11" t="s">
        <v>214</v>
      </c>
      <c r="U25">
        <f>VLOOKUP(H25, 'Clincial Scoring Table'!$A$4:$B$6, 2)</f>
        <v>10</v>
      </c>
      <c r="V25">
        <f>VLOOKUP(I25, 'Clincial Scoring Table'!$A$8:$B$10, 2)</f>
        <v>10</v>
      </c>
      <c r="W25">
        <f>VLOOKUP(J25, 'Clincial Scoring Table'!$A$12:$B$16, 2, TRUE)</f>
        <v>10</v>
      </c>
      <c r="X25">
        <f>VLOOKUP(K25, 'Clincial Scoring Table'!$A$18:$B$20, 2)</f>
        <v>10</v>
      </c>
      <c r="Z25">
        <v>5</v>
      </c>
      <c r="AA25">
        <f>VLOOKUP(Q25, 'Clincial Scoring Table'!$A$25:$B$27, 2, TRUE)</f>
        <v>5</v>
      </c>
      <c r="AB25">
        <v>0</v>
      </c>
      <c r="AD25">
        <f t="shared" si="1"/>
        <v>50</v>
      </c>
    </row>
    <row r="26" spans="1:30" ht="60" x14ac:dyDescent="0.25">
      <c r="A26" s="11" t="s">
        <v>46</v>
      </c>
      <c r="B26" s="11" t="s">
        <v>197</v>
      </c>
      <c r="C26" s="11" t="s">
        <v>179</v>
      </c>
      <c r="D26" s="19" t="s">
        <v>198</v>
      </c>
      <c r="E26" s="12">
        <v>43840</v>
      </c>
      <c r="F26" s="11" t="s">
        <v>43</v>
      </c>
      <c r="G26" s="15">
        <v>3800</v>
      </c>
      <c r="H26" s="11" t="s">
        <v>125</v>
      </c>
      <c r="I26" s="11" t="s">
        <v>145</v>
      </c>
      <c r="J26" t="s">
        <v>176</v>
      </c>
      <c r="K26" s="11" t="s">
        <v>122</v>
      </c>
      <c r="L26" s="11" t="s">
        <v>122</v>
      </c>
      <c r="M26" s="11" t="s">
        <v>121</v>
      </c>
      <c r="N26" s="11" t="s">
        <v>203</v>
      </c>
      <c r="O26" s="11" t="s">
        <v>170</v>
      </c>
      <c r="P26" s="11" t="s">
        <v>121</v>
      </c>
      <c r="Q26">
        <v>0</v>
      </c>
      <c r="R26" s="11" t="s">
        <v>210</v>
      </c>
      <c r="U26">
        <f>VLOOKUP(H26, 'Clincial Scoring Table'!$A$4:$B$6, 2)</f>
        <v>10</v>
      </c>
      <c r="V26">
        <f>VLOOKUP(I26, 'Clincial Scoring Table'!$A$8:$B$10, 2)</f>
        <v>10</v>
      </c>
      <c r="W26">
        <f>VLOOKUP(J26, 'Clincial Scoring Table'!$A$12:$B$16, 2, TRUE)</f>
        <v>10</v>
      </c>
      <c r="X26">
        <f>VLOOKUP(K26, 'Clincial Scoring Table'!$A$18:$B$20, 2)</f>
        <v>10</v>
      </c>
      <c r="Z26">
        <v>5</v>
      </c>
      <c r="AA26">
        <f>VLOOKUP(Q26, 'Clincial Scoring Table'!$A$25:$B$27, 2, TRUE)</f>
        <v>5</v>
      </c>
      <c r="AB26">
        <v>0</v>
      </c>
      <c r="AD26">
        <f t="shared" si="1"/>
        <v>50</v>
      </c>
    </row>
    <row r="27" spans="1:30" ht="75" x14ac:dyDescent="0.25">
      <c r="A27" s="11"/>
      <c r="B27" s="11" t="s">
        <v>56</v>
      </c>
      <c r="C27" s="11" t="s">
        <v>193</v>
      </c>
      <c r="D27" s="19" t="s">
        <v>199</v>
      </c>
      <c r="E27" s="12">
        <v>41984</v>
      </c>
      <c r="F27" s="11" t="s">
        <v>45</v>
      </c>
      <c r="G27" s="15"/>
      <c r="H27" s="11" t="s">
        <v>122</v>
      </c>
      <c r="I27" s="11" t="s">
        <v>141</v>
      </c>
      <c r="J27" t="s">
        <v>176</v>
      </c>
      <c r="K27" s="11" t="s">
        <v>122</v>
      </c>
      <c r="L27" s="11" t="s">
        <v>122</v>
      </c>
      <c r="M27" s="11" t="s">
        <v>121</v>
      </c>
      <c r="N27" s="11" t="s">
        <v>203</v>
      </c>
      <c r="O27" s="11" t="s">
        <v>121</v>
      </c>
      <c r="P27" s="11" t="s">
        <v>121</v>
      </c>
      <c r="Q27">
        <v>0</v>
      </c>
      <c r="R27" s="11" t="s">
        <v>247</v>
      </c>
      <c r="U27">
        <f>VLOOKUP(H27, 'Clincial Scoring Table'!$A$4:$B$6, 2)</f>
        <v>10</v>
      </c>
      <c r="V27">
        <f>VLOOKUP(I27, 'Clincial Scoring Table'!$A$8:$B$10, 2)</f>
        <v>10</v>
      </c>
      <c r="W27">
        <f>VLOOKUP(J27, 'Clincial Scoring Table'!$A$12:$B$16, 2, TRUE)</f>
        <v>10</v>
      </c>
      <c r="X27">
        <f>VLOOKUP(K27, 'Clincial Scoring Table'!$A$18:$B$20, 2)</f>
        <v>10</v>
      </c>
      <c r="Z27">
        <v>5</v>
      </c>
      <c r="AA27">
        <f>VLOOKUP(Q27, 'Clincial Scoring Table'!$A$25:$B$27, 2, TRUE)</f>
        <v>5</v>
      </c>
      <c r="AB27">
        <v>0</v>
      </c>
      <c r="AD27">
        <f t="shared" si="1"/>
        <v>50</v>
      </c>
    </row>
    <row r="28" spans="1:30" ht="75" x14ac:dyDescent="0.25">
      <c r="A28" s="11"/>
      <c r="B28" s="11" t="s">
        <v>69</v>
      </c>
      <c r="C28" s="11" t="s">
        <v>193</v>
      </c>
      <c r="D28" s="19" t="s">
        <v>199</v>
      </c>
      <c r="E28" s="12">
        <v>42865</v>
      </c>
      <c r="F28" s="11" t="s">
        <v>45</v>
      </c>
      <c r="G28" s="15"/>
      <c r="H28" s="11" t="s">
        <v>122</v>
      </c>
      <c r="I28" s="11" t="s">
        <v>141</v>
      </c>
      <c r="J28" t="s">
        <v>176</v>
      </c>
      <c r="K28" s="11" t="s">
        <v>122</v>
      </c>
      <c r="L28" s="11" t="s">
        <v>122</v>
      </c>
      <c r="M28" s="11" t="s">
        <v>121</v>
      </c>
      <c r="N28" s="11" t="s">
        <v>203</v>
      </c>
      <c r="O28" s="11" t="s">
        <v>121</v>
      </c>
      <c r="P28" s="11" t="s">
        <v>121</v>
      </c>
      <c r="Q28">
        <v>0</v>
      </c>
      <c r="R28" s="11" t="s">
        <v>247</v>
      </c>
      <c r="U28">
        <f>VLOOKUP(H28, 'Clincial Scoring Table'!$A$4:$B$6, 2)</f>
        <v>10</v>
      </c>
      <c r="V28">
        <f>VLOOKUP(I28, 'Clincial Scoring Table'!$A$8:$B$10, 2)</f>
        <v>10</v>
      </c>
      <c r="W28">
        <f>VLOOKUP(J28, 'Clincial Scoring Table'!$A$12:$B$16, 2, TRUE)</f>
        <v>10</v>
      </c>
      <c r="X28">
        <f>VLOOKUP(K28, 'Clincial Scoring Table'!$A$18:$B$20, 2)</f>
        <v>10</v>
      </c>
      <c r="Z28">
        <v>5</v>
      </c>
      <c r="AA28">
        <f>VLOOKUP(Q28, 'Clincial Scoring Table'!$A$25:$B$27, 2, TRUE)</f>
        <v>5</v>
      </c>
      <c r="AB28">
        <v>0</v>
      </c>
      <c r="AD28">
        <f t="shared" si="1"/>
        <v>50</v>
      </c>
    </row>
    <row r="29" spans="1:30" x14ac:dyDescent="0.25">
      <c r="A29" s="11"/>
      <c r="B29" s="11" t="s">
        <v>90</v>
      </c>
      <c r="C29" s="11" t="s">
        <v>22</v>
      </c>
      <c r="D29" s="19" t="s">
        <v>184</v>
      </c>
      <c r="E29" s="12">
        <v>43481</v>
      </c>
      <c r="F29" s="11" t="s">
        <v>60</v>
      </c>
      <c r="G29" s="15">
        <v>6200</v>
      </c>
      <c r="H29" s="11" t="s">
        <v>144</v>
      </c>
      <c r="I29" s="11" t="s">
        <v>122</v>
      </c>
      <c r="J29" t="s">
        <v>176</v>
      </c>
      <c r="K29" s="11" t="s">
        <v>122</v>
      </c>
      <c r="L29" s="11" t="s">
        <v>122</v>
      </c>
      <c r="M29" s="11" t="s">
        <v>121</v>
      </c>
      <c r="N29" s="11" t="s">
        <v>200</v>
      </c>
      <c r="O29" s="11" t="s">
        <v>172</v>
      </c>
      <c r="P29" s="11" t="s">
        <v>121</v>
      </c>
      <c r="Q29">
        <v>2</v>
      </c>
      <c r="R29" s="11" t="s">
        <v>208</v>
      </c>
      <c r="U29">
        <f>VLOOKUP(H29, 'Clincial Scoring Table'!$A$4:$B$6, 2)</f>
        <v>20</v>
      </c>
      <c r="V29">
        <f>VLOOKUP(I29, 'Clincial Scoring Table'!$A$8:$B$10, 2)</f>
        <v>1</v>
      </c>
      <c r="W29">
        <f>VLOOKUP(J29, 'Clincial Scoring Table'!$A$12:$B$16, 2, TRUE)</f>
        <v>10</v>
      </c>
      <c r="X29">
        <f>VLOOKUP(K29, 'Clincial Scoring Table'!$A$18:$B$20, 2)</f>
        <v>10</v>
      </c>
      <c r="Z29">
        <v>5</v>
      </c>
      <c r="AA29">
        <v>2</v>
      </c>
      <c r="AB29">
        <v>0</v>
      </c>
      <c r="AD29">
        <f t="shared" si="1"/>
        <v>48</v>
      </c>
    </row>
    <row r="30" spans="1:30" ht="135" x14ac:dyDescent="0.25">
      <c r="A30" t="s">
        <v>38</v>
      </c>
      <c r="B30" s="14" t="s">
        <v>195</v>
      </c>
      <c r="C30" s="11" t="s">
        <v>193</v>
      </c>
      <c r="D30" s="2">
        <v>21</v>
      </c>
      <c r="E30" s="12">
        <v>43840</v>
      </c>
      <c r="F30" t="s">
        <v>39</v>
      </c>
      <c r="H30" s="11" t="s">
        <v>122</v>
      </c>
      <c r="I30" s="11" t="s">
        <v>122</v>
      </c>
      <c r="J30" t="s">
        <v>176</v>
      </c>
      <c r="K30" s="11" t="s">
        <v>122</v>
      </c>
      <c r="L30" s="11" t="s">
        <v>122</v>
      </c>
      <c r="M30" s="11" t="s">
        <v>121</v>
      </c>
      <c r="N30" s="11" t="s">
        <v>147</v>
      </c>
      <c r="O30" s="11" t="s">
        <v>121</v>
      </c>
      <c r="P30" s="11" t="s">
        <v>173</v>
      </c>
      <c r="Q30">
        <v>0</v>
      </c>
      <c r="R30" s="11" t="s">
        <v>248</v>
      </c>
      <c r="S30" s="11" t="s">
        <v>164</v>
      </c>
      <c r="U30">
        <f>VLOOKUP(H30, 'Clincial Scoring Table'!$A$4:$B$6, 2)</f>
        <v>10</v>
      </c>
      <c r="V30">
        <f>VLOOKUP(I30, 'Clincial Scoring Table'!$A$8:$B$10, 2)</f>
        <v>1</v>
      </c>
      <c r="W30">
        <f>VLOOKUP(J30, 'Clincial Scoring Table'!$A$12:$B$16, 2, TRUE)</f>
        <v>10</v>
      </c>
      <c r="X30">
        <f>VLOOKUP(K30, 'Clincial Scoring Table'!$A$18:$B$20, 2)</f>
        <v>10</v>
      </c>
      <c r="Z30">
        <v>5</v>
      </c>
      <c r="AA30">
        <f>VLOOKUP(Q30, 'Clincial Scoring Table'!$A$25:$B$27, 2, TRUE)</f>
        <v>5</v>
      </c>
      <c r="AB30">
        <v>5</v>
      </c>
      <c r="AD30">
        <f t="shared" si="1"/>
        <v>46</v>
      </c>
    </row>
    <row r="31" spans="1:30" ht="75" x14ac:dyDescent="0.25">
      <c r="A31" s="11"/>
      <c r="B31" s="11" t="s">
        <v>49</v>
      </c>
      <c r="C31" s="11" t="s">
        <v>193</v>
      </c>
      <c r="D31" s="19" t="s">
        <v>199</v>
      </c>
      <c r="E31" s="12">
        <v>43424</v>
      </c>
      <c r="F31" s="11" t="s">
        <v>50</v>
      </c>
      <c r="G31" s="15"/>
      <c r="H31" s="11" t="s">
        <v>125</v>
      </c>
      <c r="I31" s="11" t="s">
        <v>122</v>
      </c>
      <c r="J31" t="s">
        <v>176</v>
      </c>
      <c r="K31" s="11" t="s">
        <v>140</v>
      </c>
      <c r="L31" s="11" t="s">
        <v>122</v>
      </c>
      <c r="M31" s="11" t="s">
        <v>121</v>
      </c>
      <c r="N31" s="11" t="s">
        <v>201</v>
      </c>
      <c r="O31" s="11" t="s">
        <v>121</v>
      </c>
      <c r="P31" s="11" t="s">
        <v>121</v>
      </c>
      <c r="Q31">
        <v>0</v>
      </c>
      <c r="R31" s="11" t="s">
        <v>211</v>
      </c>
      <c r="S31" s="11" t="s">
        <v>164</v>
      </c>
      <c r="U31">
        <f>VLOOKUP(H31, 'Clincial Scoring Table'!$A$4:$B$6, 2)</f>
        <v>10</v>
      </c>
      <c r="V31">
        <f>VLOOKUP(I31, 'Clincial Scoring Table'!$A$8:$B$10, 2)</f>
        <v>1</v>
      </c>
      <c r="W31">
        <f>VLOOKUP(J31, 'Clincial Scoring Table'!$A$12:$B$16, 2, TRUE)</f>
        <v>10</v>
      </c>
      <c r="X31">
        <f>VLOOKUP(K31, 'Clincial Scoring Table'!$A$18:$B$20, 2)</f>
        <v>10</v>
      </c>
      <c r="Z31">
        <v>5</v>
      </c>
      <c r="AA31">
        <f>VLOOKUP(Q31, 'Clincial Scoring Table'!$A$25:$B$27, 2, TRUE)</f>
        <v>5</v>
      </c>
      <c r="AB31">
        <v>5</v>
      </c>
      <c r="AD31">
        <f t="shared" si="1"/>
        <v>46</v>
      </c>
    </row>
    <row r="32" spans="1:30" ht="30" x14ac:dyDescent="0.25">
      <c r="A32" s="11"/>
      <c r="B32" s="11" t="s">
        <v>14</v>
      </c>
      <c r="C32" s="11" t="s">
        <v>13</v>
      </c>
      <c r="D32" s="19" t="s">
        <v>184</v>
      </c>
      <c r="E32" s="12">
        <v>43437</v>
      </c>
      <c r="F32" s="11" t="s">
        <v>15</v>
      </c>
      <c r="G32" s="15">
        <v>2000</v>
      </c>
      <c r="H32" s="11" t="s">
        <v>125</v>
      </c>
      <c r="I32" s="11" t="s">
        <v>144</v>
      </c>
      <c r="J32" s="11" t="s">
        <v>237</v>
      </c>
      <c r="K32" s="11" t="s">
        <v>122</v>
      </c>
      <c r="L32" s="11" t="s">
        <v>122</v>
      </c>
      <c r="M32" s="11" t="s">
        <v>121</v>
      </c>
      <c r="N32" s="11" t="s">
        <v>202</v>
      </c>
      <c r="O32" s="11" t="s">
        <v>121</v>
      </c>
      <c r="P32" s="11" t="s">
        <v>121</v>
      </c>
      <c r="Q32">
        <v>0</v>
      </c>
      <c r="R32" s="11" t="s">
        <v>213</v>
      </c>
      <c r="S32" s="11" t="s">
        <v>182</v>
      </c>
      <c r="U32">
        <f>VLOOKUP(H32, 'Clincial Scoring Table'!$A$4:$B$6, 2)</f>
        <v>10</v>
      </c>
      <c r="V32">
        <f>VLOOKUP(I32, 'Clincial Scoring Table'!$A$8:$B$10, 2)</f>
        <v>5</v>
      </c>
      <c r="W32">
        <f>VLOOKUP(J32,'Clincial Scoring Table'!A12:B16, 2, TRUE)</f>
        <v>10</v>
      </c>
      <c r="X32">
        <f>VLOOKUP(K32, 'Clincial Scoring Table'!$A$18:$B$20, 2)</f>
        <v>10</v>
      </c>
      <c r="Z32">
        <v>5</v>
      </c>
      <c r="AA32">
        <f>VLOOKUP(Q32, 'Clincial Scoring Table'!$A$25:$B$27, 2, TRUE)</f>
        <v>5</v>
      </c>
      <c r="AB32">
        <v>0</v>
      </c>
      <c r="AD32">
        <f t="shared" si="1"/>
        <v>45</v>
      </c>
    </row>
    <row r="33" spans="1:30" ht="60" x14ac:dyDescent="0.25">
      <c r="A33" s="11"/>
      <c r="B33" s="11" t="s">
        <v>41</v>
      </c>
      <c r="C33" s="11" t="s">
        <v>179</v>
      </c>
      <c r="D33" s="19" t="s">
        <v>190</v>
      </c>
      <c r="E33" s="12">
        <v>43840</v>
      </c>
      <c r="F33" s="11" t="s">
        <v>18</v>
      </c>
      <c r="G33" s="15">
        <v>250</v>
      </c>
      <c r="H33" s="11" t="s">
        <v>125</v>
      </c>
      <c r="I33" s="11" t="s">
        <v>144</v>
      </c>
      <c r="J33" t="s">
        <v>176</v>
      </c>
      <c r="K33" s="11" t="s">
        <v>122</v>
      </c>
      <c r="L33" s="11" t="s">
        <v>122</v>
      </c>
      <c r="M33" s="11" t="s">
        <v>121</v>
      </c>
      <c r="N33" s="11" t="s">
        <v>203</v>
      </c>
      <c r="O33" s="11" t="s">
        <v>170</v>
      </c>
      <c r="P33" s="11" t="s">
        <v>121</v>
      </c>
      <c r="Q33">
        <v>0</v>
      </c>
      <c r="R33" s="11" t="s">
        <v>210</v>
      </c>
      <c r="U33">
        <f>VLOOKUP(H33, 'Clincial Scoring Table'!$A$4:$B$6, 2)</f>
        <v>10</v>
      </c>
      <c r="V33">
        <f>VLOOKUP(I33, 'Clincial Scoring Table'!$A$8:$B$10, 2)</f>
        <v>5</v>
      </c>
      <c r="W33">
        <f>VLOOKUP(J33, 'Clincial Scoring Table'!$A$12:$B$16, 2, TRUE)</f>
        <v>10</v>
      </c>
      <c r="X33">
        <f>VLOOKUP(K33, 'Clincial Scoring Table'!$A$18:$B$20, 2)</f>
        <v>10</v>
      </c>
      <c r="Z33">
        <v>5</v>
      </c>
      <c r="AA33">
        <f>VLOOKUP(Q33, 'Clincial Scoring Table'!$A$25:$B$27, 2, TRUE)</f>
        <v>5</v>
      </c>
      <c r="AB33">
        <v>0</v>
      </c>
      <c r="AD33">
        <f t="shared" si="1"/>
        <v>45</v>
      </c>
    </row>
    <row r="34" spans="1:30" ht="60" x14ac:dyDescent="0.25">
      <c r="A34" s="11"/>
      <c r="B34" s="11" t="s">
        <v>52</v>
      </c>
      <c r="C34" s="11" t="s">
        <v>179</v>
      </c>
      <c r="D34" s="19" t="s">
        <v>190</v>
      </c>
      <c r="E34" s="12">
        <v>41173</v>
      </c>
      <c r="F34" s="11" t="s">
        <v>53</v>
      </c>
      <c r="G34" s="15">
        <v>3200</v>
      </c>
      <c r="H34" s="11" t="s">
        <v>125</v>
      </c>
      <c r="I34" s="11" t="s">
        <v>144</v>
      </c>
      <c r="J34" t="s">
        <v>176</v>
      </c>
      <c r="K34" s="11" t="s">
        <v>122</v>
      </c>
      <c r="L34" s="11" t="s">
        <v>122</v>
      </c>
      <c r="M34" s="11" t="s">
        <v>121</v>
      </c>
      <c r="N34" s="11" t="s">
        <v>203</v>
      </c>
      <c r="O34" s="11" t="s">
        <v>121</v>
      </c>
      <c r="P34" s="11" t="s">
        <v>121</v>
      </c>
      <c r="Q34">
        <v>0</v>
      </c>
      <c r="R34" s="11" t="s">
        <v>212</v>
      </c>
      <c r="U34">
        <f>VLOOKUP(H34, 'Clincial Scoring Table'!$A$4:$B$6, 2)</f>
        <v>10</v>
      </c>
      <c r="V34">
        <f>VLOOKUP(I34, 'Clincial Scoring Table'!$A$8:$B$10, 2)</f>
        <v>5</v>
      </c>
      <c r="W34">
        <f>VLOOKUP(J34, 'Clincial Scoring Table'!$A$12:$B$16, 2, TRUE)</f>
        <v>10</v>
      </c>
      <c r="X34">
        <f>VLOOKUP(K34, 'Clincial Scoring Table'!$A$18:$B$20, 2)</f>
        <v>10</v>
      </c>
      <c r="Z34">
        <v>5</v>
      </c>
      <c r="AA34">
        <f>VLOOKUP(Q34, 'Clincial Scoring Table'!$A$25:$B$27, 2, TRUE)</f>
        <v>5</v>
      </c>
      <c r="AB34">
        <v>0</v>
      </c>
      <c r="AD34">
        <f t="shared" si="1"/>
        <v>45</v>
      </c>
    </row>
    <row r="35" spans="1:30" ht="75" x14ac:dyDescent="0.25">
      <c r="A35" s="11"/>
      <c r="B35" s="11" t="s">
        <v>54</v>
      </c>
      <c r="C35" s="11" t="s">
        <v>193</v>
      </c>
      <c r="D35" s="19" t="s">
        <v>199</v>
      </c>
      <c r="E35" s="12">
        <v>41521</v>
      </c>
      <c r="F35" s="11" t="s">
        <v>55</v>
      </c>
      <c r="G35" s="15"/>
      <c r="H35" s="11" t="s">
        <v>122</v>
      </c>
      <c r="I35" s="11" t="s">
        <v>144</v>
      </c>
      <c r="J35" t="s">
        <v>176</v>
      </c>
      <c r="K35" s="11" t="s">
        <v>122</v>
      </c>
      <c r="L35" s="11" t="s">
        <v>122</v>
      </c>
      <c r="M35" s="11" t="s">
        <v>121</v>
      </c>
      <c r="N35" s="11" t="s">
        <v>203</v>
      </c>
      <c r="O35" s="11" t="s">
        <v>121</v>
      </c>
      <c r="P35" s="11" t="s">
        <v>121</v>
      </c>
      <c r="Q35">
        <v>0</v>
      </c>
      <c r="R35" s="11" t="s">
        <v>246</v>
      </c>
      <c r="U35">
        <f>VLOOKUP(H35, 'Clincial Scoring Table'!$A$4:$B$6, 2)</f>
        <v>10</v>
      </c>
      <c r="V35">
        <f>VLOOKUP(I35, 'Clincial Scoring Table'!$A$8:$B$10, 2)</f>
        <v>5</v>
      </c>
      <c r="W35">
        <f>VLOOKUP(J35, 'Clincial Scoring Table'!$A$12:$B$16, 2, TRUE)</f>
        <v>10</v>
      </c>
      <c r="X35">
        <f>VLOOKUP(K35, 'Clincial Scoring Table'!$A$18:$B$20, 2)</f>
        <v>10</v>
      </c>
      <c r="Z35">
        <v>5</v>
      </c>
      <c r="AA35">
        <f>VLOOKUP(Q35, 'Clincial Scoring Table'!$A$25:$B$27, 2, TRUE)</f>
        <v>5</v>
      </c>
      <c r="AB35">
        <v>0</v>
      </c>
      <c r="AD35">
        <f t="shared" si="1"/>
        <v>45</v>
      </c>
    </row>
    <row r="36" spans="1:30" s="10" customFormat="1" ht="18.75" x14ac:dyDescent="0.3">
      <c r="A36" s="7" t="s">
        <v>188</v>
      </c>
      <c r="B36" s="8"/>
      <c r="C36" s="8"/>
      <c r="D36" s="7"/>
      <c r="E36" s="9"/>
      <c r="F36" s="8"/>
      <c r="G36" s="17"/>
      <c r="T36" s="22"/>
      <c r="AC36" s="22"/>
    </row>
    <row r="37" spans="1:30" ht="75" x14ac:dyDescent="0.25">
      <c r="A37" s="11"/>
      <c r="B37" s="11" t="s">
        <v>57</v>
      </c>
      <c r="C37" s="11" t="s">
        <v>193</v>
      </c>
      <c r="D37" s="19" t="s">
        <v>199</v>
      </c>
      <c r="E37" s="12">
        <v>41984</v>
      </c>
      <c r="F37" s="11" t="s">
        <v>58</v>
      </c>
      <c r="G37" s="15"/>
      <c r="H37" s="11" t="s">
        <v>122</v>
      </c>
      <c r="I37" s="11" t="s">
        <v>122</v>
      </c>
      <c r="J37" t="s">
        <v>176</v>
      </c>
      <c r="K37" s="11" t="s">
        <v>122</v>
      </c>
      <c r="L37" s="11" t="s">
        <v>122</v>
      </c>
      <c r="M37" s="11" t="s">
        <v>121</v>
      </c>
      <c r="N37" s="11" t="s">
        <v>203</v>
      </c>
      <c r="O37" s="11" t="s">
        <v>121</v>
      </c>
      <c r="P37" s="11" t="s">
        <v>121</v>
      </c>
      <c r="Q37">
        <v>0</v>
      </c>
      <c r="R37" s="11" t="s">
        <v>247</v>
      </c>
      <c r="U37">
        <f>VLOOKUP(H37, 'Clincial Scoring Table'!$A$4:$B$6, 2)</f>
        <v>10</v>
      </c>
      <c r="V37">
        <f>VLOOKUP(I37, 'Clincial Scoring Table'!$A$8:$B$10, 2)</f>
        <v>1</v>
      </c>
      <c r="W37">
        <f>VLOOKUP(J37, 'Clincial Scoring Table'!$A$12:$B$16, 2, TRUE)</f>
        <v>10</v>
      </c>
      <c r="X37">
        <f>VLOOKUP(K37, 'Clincial Scoring Table'!$A$18:$B$20, 2)</f>
        <v>10</v>
      </c>
      <c r="Z37">
        <v>5</v>
      </c>
      <c r="AA37">
        <f>VLOOKUP(Q37, 'Clincial Scoring Table'!$A$25:$B$27, 2, TRUE)</f>
        <v>5</v>
      </c>
      <c r="AB37">
        <v>0</v>
      </c>
      <c r="AD37">
        <f t="shared" ref="AD37:AD80" si="2">SUM(U37:AB37)</f>
        <v>41</v>
      </c>
    </row>
    <row r="38" spans="1:30" ht="75" x14ac:dyDescent="0.25">
      <c r="A38" s="11"/>
      <c r="B38" s="11" t="s">
        <v>59</v>
      </c>
      <c r="C38" s="11" t="s">
        <v>193</v>
      </c>
      <c r="D38" s="19" t="s">
        <v>199</v>
      </c>
      <c r="E38" s="12">
        <v>42229</v>
      </c>
      <c r="F38" s="11" t="s">
        <v>60</v>
      </c>
      <c r="G38" s="15"/>
      <c r="H38" s="11" t="s">
        <v>122</v>
      </c>
      <c r="I38" s="11" t="s">
        <v>122</v>
      </c>
      <c r="J38" t="s">
        <v>176</v>
      </c>
      <c r="K38" s="11" t="s">
        <v>122</v>
      </c>
      <c r="L38" s="11" t="s">
        <v>122</v>
      </c>
      <c r="M38" s="11" t="s">
        <v>121</v>
      </c>
      <c r="N38" s="11" t="s">
        <v>204</v>
      </c>
      <c r="O38" s="11" t="s">
        <v>121</v>
      </c>
      <c r="P38" s="11" t="s">
        <v>121</v>
      </c>
      <c r="Q38">
        <v>0</v>
      </c>
      <c r="R38" s="11" t="s">
        <v>217</v>
      </c>
      <c r="U38">
        <f>VLOOKUP(H38, 'Clincial Scoring Table'!$A$4:$B$6, 2)</f>
        <v>10</v>
      </c>
      <c r="V38">
        <f>VLOOKUP(I38, 'Clincial Scoring Table'!$A$8:$B$10, 2)</f>
        <v>1</v>
      </c>
      <c r="W38">
        <f>VLOOKUP(J38, 'Clincial Scoring Table'!$A$12:$B$16, 2, TRUE)</f>
        <v>10</v>
      </c>
      <c r="X38">
        <f>VLOOKUP(K38, 'Clincial Scoring Table'!$A$18:$B$20, 2)</f>
        <v>10</v>
      </c>
      <c r="Z38">
        <v>5</v>
      </c>
      <c r="AA38">
        <f>VLOOKUP(Q38, 'Clincial Scoring Table'!$A$25:$B$27, 2, TRUE)</f>
        <v>5</v>
      </c>
      <c r="AB38">
        <v>0</v>
      </c>
      <c r="AD38">
        <f t="shared" si="2"/>
        <v>41</v>
      </c>
    </row>
    <row r="39" spans="1:30" ht="30" x14ac:dyDescent="0.25">
      <c r="A39" s="11"/>
      <c r="B39" s="11" t="s">
        <v>61</v>
      </c>
      <c r="C39" s="11" t="s">
        <v>22</v>
      </c>
      <c r="D39" s="19" t="s">
        <v>184</v>
      </c>
      <c r="E39" s="12">
        <v>42278</v>
      </c>
      <c r="F39" s="11"/>
      <c r="G39" s="15"/>
      <c r="H39" s="11" t="s">
        <v>122</v>
      </c>
      <c r="I39" s="11" t="s">
        <v>122</v>
      </c>
      <c r="J39" s="11" t="s">
        <v>237</v>
      </c>
      <c r="K39" s="11" t="s">
        <v>122</v>
      </c>
      <c r="L39" s="11" t="s">
        <v>122</v>
      </c>
      <c r="M39" s="11" t="s">
        <v>121</v>
      </c>
      <c r="N39" s="11" t="s">
        <v>203</v>
      </c>
      <c r="O39" s="11" t="s">
        <v>121</v>
      </c>
      <c r="P39" s="11" t="s">
        <v>121</v>
      </c>
      <c r="Q39">
        <v>0</v>
      </c>
      <c r="R39" s="11" t="s">
        <v>247</v>
      </c>
      <c r="U39">
        <f>VLOOKUP(H39, 'Clincial Scoring Table'!$A$4:$B$6, 2)</f>
        <v>10</v>
      </c>
      <c r="V39">
        <f>VLOOKUP(I39, 'Clincial Scoring Table'!$A$8:$B$10, 2)</f>
        <v>1</v>
      </c>
      <c r="W39">
        <f>VLOOKUP(J39, 'Clincial Scoring Table'!$A$12:$B$16, 2, TRUE)</f>
        <v>10</v>
      </c>
      <c r="X39">
        <f>VLOOKUP(K39, 'Clincial Scoring Table'!$A$18:$B$20, 2)</f>
        <v>10</v>
      </c>
      <c r="Z39">
        <v>5</v>
      </c>
      <c r="AA39">
        <f>VLOOKUP(Q39, 'Clincial Scoring Table'!$A$25:$B$27, 2, TRUE)</f>
        <v>5</v>
      </c>
      <c r="AB39">
        <v>0</v>
      </c>
      <c r="AD39">
        <f t="shared" si="2"/>
        <v>41</v>
      </c>
    </row>
    <row r="40" spans="1:30" ht="75" x14ac:dyDescent="0.25">
      <c r="A40" s="11"/>
      <c r="B40" s="11" t="s">
        <v>62</v>
      </c>
      <c r="C40" s="11" t="s">
        <v>193</v>
      </c>
      <c r="D40" s="19" t="s">
        <v>199</v>
      </c>
      <c r="E40" s="12">
        <v>42278</v>
      </c>
      <c r="F40" s="11" t="s">
        <v>63</v>
      </c>
      <c r="G40" s="15"/>
      <c r="H40" s="11" t="s">
        <v>122</v>
      </c>
      <c r="I40" s="11" t="s">
        <v>122</v>
      </c>
      <c r="J40" t="s">
        <v>176</v>
      </c>
      <c r="K40" s="11" t="s">
        <v>122</v>
      </c>
      <c r="L40" s="11" t="s">
        <v>122</v>
      </c>
      <c r="M40" s="11" t="s">
        <v>121</v>
      </c>
      <c r="N40" s="11" t="s">
        <v>203</v>
      </c>
      <c r="O40" s="11" t="s">
        <v>121</v>
      </c>
      <c r="P40" s="11" t="s">
        <v>121</v>
      </c>
      <c r="Q40">
        <v>0</v>
      </c>
      <c r="R40" s="11" t="s">
        <v>247</v>
      </c>
      <c r="U40">
        <f>VLOOKUP(H40, 'Clincial Scoring Table'!$A$4:$B$6, 2)</f>
        <v>10</v>
      </c>
      <c r="V40">
        <f>VLOOKUP(I40, 'Clincial Scoring Table'!$A$8:$B$10, 2)</f>
        <v>1</v>
      </c>
      <c r="W40">
        <f>VLOOKUP(J40, 'Clincial Scoring Table'!$A$12:$B$16, 2, TRUE)</f>
        <v>10</v>
      </c>
      <c r="X40">
        <f>VLOOKUP(K40, 'Clincial Scoring Table'!$A$18:$B$20, 2)</f>
        <v>10</v>
      </c>
      <c r="Z40">
        <v>5</v>
      </c>
      <c r="AA40">
        <f>VLOOKUP(Q40, 'Clincial Scoring Table'!$A$25:$B$27, 2, TRUE)</f>
        <v>5</v>
      </c>
      <c r="AB40">
        <v>0</v>
      </c>
      <c r="AD40">
        <f t="shared" si="2"/>
        <v>41</v>
      </c>
    </row>
    <row r="41" spans="1:30" ht="30" x14ac:dyDescent="0.25">
      <c r="A41" s="11"/>
      <c r="B41" s="11" t="s">
        <v>64</v>
      </c>
      <c r="C41" s="11" t="s">
        <v>22</v>
      </c>
      <c r="D41" s="19" t="s">
        <v>184</v>
      </c>
      <c r="E41" s="12">
        <v>42635</v>
      </c>
      <c r="F41" s="11"/>
      <c r="G41" s="15"/>
      <c r="H41" s="11" t="s">
        <v>122</v>
      </c>
      <c r="I41" s="11" t="s">
        <v>122</v>
      </c>
      <c r="J41" s="11" t="s">
        <v>237</v>
      </c>
      <c r="K41" s="11" t="s">
        <v>122</v>
      </c>
      <c r="L41" s="11" t="s">
        <v>122</v>
      </c>
      <c r="M41" s="11" t="s">
        <v>121</v>
      </c>
      <c r="N41" s="11" t="s">
        <v>149</v>
      </c>
      <c r="O41" s="11" t="s">
        <v>121</v>
      </c>
      <c r="P41" s="11" t="s">
        <v>121</v>
      </c>
      <c r="Q41">
        <v>0</v>
      </c>
      <c r="R41" s="11" t="s">
        <v>247</v>
      </c>
      <c r="U41">
        <f>VLOOKUP(H41, 'Clincial Scoring Table'!$A$4:$B$6, 2)</f>
        <v>10</v>
      </c>
      <c r="V41">
        <f>VLOOKUP(I41, 'Clincial Scoring Table'!$A$8:$B$10, 2)</f>
        <v>1</v>
      </c>
      <c r="W41">
        <f>VLOOKUP(J41, 'Clincial Scoring Table'!$A$12:$B$16, 2, TRUE)</f>
        <v>10</v>
      </c>
      <c r="X41">
        <f>VLOOKUP(K41, 'Clincial Scoring Table'!$A$18:$B$20, 2)</f>
        <v>10</v>
      </c>
      <c r="Z41">
        <v>5</v>
      </c>
      <c r="AA41">
        <f>VLOOKUP(Q41, 'Clincial Scoring Table'!$A$25:$B$27, 2, TRUE)</f>
        <v>5</v>
      </c>
      <c r="AB41">
        <v>0</v>
      </c>
      <c r="AD41">
        <f t="shared" si="2"/>
        <v>41</v>
      </c>
    </row>
    <row r="42" spans="1:30" ht="75" x14ac:dyDescent="0.25">
      <c r="A42" s="11"/>
      <c r="B42" s="11" t="s">
        <v>65</v>
      </c>
      <c r="C42" s="11" t="s">
        <v>193</v>
      </c>
      <c r="D42" s="19" t="s">
        <v>199</v>
      </c>
      <c r="E42" s="12">
        <v>42668</v>
      </c>
      <c r="F42" s="11" t="s">
        <v>40</v>
      </c>
      <c r="G42" s="15"/>
      <c r="H42" s="11" t="s">
        <v>122</v>
      </c>
      <c r="I42" s="11" t="s">
        <v>122</v>
      </c>
      <c r="J42" t="s">
        <v>176</v>
      </c>
      <c r="K42" s="11" t="s">
        <v>122</v>
      </c>
      <c r="L42" s="11" t="s">
        <v>122</v>
      </c>
      <c r="M42" s="11" t="s">
        <v>121</v>
      </c>
      <c r="N42" s="11" t="s">
        <v>203</v>
      </c>
      <c r="O42" s="11" t="s">
        <v>121</v>
      </c>
      <c r="P42" s="11" t="s">
        <v>121</v>
      </c>
      <c r="Q42">
        <v>0</v>
      </c>
      <c r="R42" s="11" t="s">
        <v>247</v>
      </c>
      <c r="U42">
        <f>VLOOKUP(H42, 'Clincial Scoring Table'!$A$4:$B$6, 2)</f>
        <v>10</v>
      </c>
      <c r="V42">
        <f>VLOOKUP(I42, 'Clincial Scoring Table'!$A$8:$B$10, 2)</f>
        <v>1</v>
      </c>
      <c r="W42">
        <f>VLOOKUP(J42, 'Clincial Scoring Table'!$A$12:$B$16, 2, TRUE)</f>
        <v>10</v>
      </c>
      <c r="X42">
        <f>VLOOKUP(K42, 'Clincial Scoring Table'!$A$18:$B$20, 2)</f>
        <v>10</v>
      </c>
      <c r="Z42">
        <v>5</v>
      </c>
      <c r="AA42">
        <f>VLOOKUP(Q42, 'Clincial Scoring Table'!$A$25:$B$27, 2, TRUE)</f>
        <v>5</v>
      </c>
      <c r="AB42">
        <v>0</v>
      </c>
      <c r="AD42">
        <f t="shared" si="2"/>
        <v>41</v>
      </c>
    </row>
    <row r="43" spans="1:30" ht="75" x14ac:dyDescent="0.25">
      <c r="A43" s="11" t="s">
        <v>66</v>
      </c>
      <c r="B43" s="11" t="s">
        <v>67</v>
      </c>
      <c r="C43" s="11" t="s">
        <v>193</v>
      </c>
      <c r="D43" s="19" t="s">
        <v>199</v>
      </c>
      <c r="E43" s="12">
        <v>42831</v>
      </c>
      <c r="F43" s="11" t="s">
        <v>68</v>
      </c>
      <c r="G43" s="15"/>
      <c r="H43" s="11" t="s">
        <v>122</v>
      </c>
      <c r="I43" s="11" t="s">
        <v>122</v>
      </c>
      <c r="J43" t="s">
        <v>176</v>
      </c>
      <c r="K43" s="11" t="s">
        <v>122</v>
      </c>
      <c r="L43" s="11" t="s">
        <v>122</v>
      </c>
      <c r="M43" s="11" t="s">
        <v>121</v>
      </c>
      <c r="N43" s="11" t="s">
        <v>204</v>
      </c>
      <c r="O43" s="11" t="s">
        <v>121</v>
      </c>
      <c r="P43" s="11" t="s">
        <v>121</v>
      </c>
      <c r="Q43">
        <v>0</v>
      </c>
      <c r="R43" s="11" t="s">
        <v>249</v>
      </c>
      <c r="U43">
        <f>VLOOKUP(H43, 'Clincial Scoring Table'!$A$4:$B$6, 2)</f>
        <v>10</v>
      </c>
      <c r="V43">
        <f>VLOOKUP(I43, 'Clincial Scoring Table'!$A$8:$B$10, 2)</f>
        <v>1</v>
      </c>
      <c r="W43">
        <f>VLOOKUP(J43, 'Clincial Scoring Table'!$A$12:$B$16, 2, TRUE)</f>
        <v>10</v>
      </c>
      <c r="X43">
        <f>VLOOKUP(K43, 'Clincial Scoring Table'!$A$18:$B$20, 2)</f>
        <v>10</v>
      </c>
      <c r="Z43">
        <v>5</v>
      </c>
      <c r="AA43">
        <f>VLOOKUP(Q43, 'Clincial Scoring Table'!$A$25:$B$27, 2, TRUE)</f>
        <v>5</v>
      </c>
      <c r="AB43">
        <v>0</v>
      </c>
      <c r="AD43">
        <f t="shared" si="2"/>
        <v>41</v>
      </c>
    </row>
    <row r="44" spans="1:30" ht="75" x14ac:dyDescent="0.25">
      <c r="A44" s="11"/>
      <c r="B44" s="11" t="s">
        <v>70</v>
      </c>
      <c r="C44" s="11" t="s">
        <v>193</v>
      </c>
      <c r="D44" s="19" t="s">
        <v>199</v>
      </c>
      <c r="E44" s="12">
        <v>43242</v>
      </c>
      <c r="F44" s="11"/>
      <c r="G44" s="15"/>
      <c r="H44" s="11" t="s">
        <v>122</v>
      </c>
      <c r="I44" s="11" t="s">
        <v>122</v>
      </c>
      <c r="J44" t="s">
        <v>176</v>
      </c>
      <c r="K44" s="11" t="s">
        <v>122</v>
      </c>
      <c r="L44" s="11" t="s">
        <v>122</v>
      </c>
      <c r="M44" s="11" t="s">
        <v>121</v>
      </c>
      <c r="N44" s="11" t="s">
        <v>203</v>
      </c>
      <c r="O44" s="11" t="s">
        <v>121</v>
      </c>
      <c r="P44" s="11" t="s">
        <v>121</v>
      </c>
      <c r="Q44">
        <v>0</v>
      </c>
      <c r="R44" s="11" t="s">
        <v>247</v>
      </c>
      <c r="U44">
        <f>VLOOKUP(H44, 'Clincial Scoring Table'!$A$4:$B$6, 2)</f>
        <v>10</v>
      </c>
      <c r="V44">
        <f>VLOOKUP(I44, 'Clincial Scoring Table'!$A$8:$B$10, 2)</f>
        <v>1</v>
      </c>
      <c r="W44">
        <f>VLOOKUP(J44, 'Clincial Scoring Table'!$A$12:$B$16, 2, TRUE)</f>
        <v>10</v>
      </c>
      <c r="X44">
        <f>VLOOKUP(K44, 'Clincial Scoring Table'!$A$18:$B$20, 2)</f>
        <v>10</v>
      </c>
      <c r="Z44">
        <v>5</v>
      </c>
      <c r="AA44">
        <f>VLOOKUP(Q44, 'Clincial Scoring Table'!$A$25:$B$27, 2, TRUE)</f>
        <v>5</v>
      </c>
      <c r="AB44">
        <v>0</v>
      </c>
      <c r="AD44">
        <f t="shared" si="2"/>
        <v>41</v>
      </c>
    </row>
    <row r="45" spans="1:30" ht="30" x14ac:dyDescent="0.25">
      <c r="A45" s="11" t="s">
        <v>71</v>
      </c>
      <c r="B45" s="11" t="s">
        <v>72</v>
      </c>
      <c r="C45" s="11" t="s">
        <v>13</v>
      </c>
      <c r="D45" s="19" t="s">
        <v>184</v>
      </c>
      <c r="E45" s="12">
        <v>43247</v>
      </c>
      <c r="F45" s="11"/>
      <c r="G45" s="15"/>
      <c r="H45" s="11" t="s">
        <v>122</v>
      </c>
      <c r="I45" s="11" t="s">
        <v>122</v>
      </c>
      <c r="J45" s="11" t="s">
        <v>237</v>
      </c>
      <c r="K45" s="11" t="s">
        <v>122</v>
      </c>
      <c r="L45" s="11" t="s">
        <v>122</v>
      </c>
      <c r="M45" s="11" t="s">
        <v>121</v>
      </c>
      <c r="N45" s="11" t="s">
        <v>150</v>
      </c>
      <c r="O45" s="11" t="s">
        <v>121</v>
      </c>
      <c r="P45" s="11" t="s">
        <v>121</v>
      </c>
      <c r="Q45">
        <v>0</v>
      </c>
      <c r="R45" s="11" t="s">
        <v>213</v>
      </c>
      <c r="U45">
        <f>VLOOKUP(H45, 'Clincial Scoring Table'!$A$4:$B$6, 2)</f>
        <v>10</v>
      </c>
      <c r="V45">
        <f>VLOOKUP(I45, 'Clincial Scoring Table'!$A$8:$B$10, 2)</f>
        <v>1</v>
      </c>
      <c r="W45">
        <f>VLOOKUP(J45, 'Clincial Scoring Table'!$A$12:$B$16, 2, TRUE)</f>
        <v>10</v>
      </c>
      <c r="X45">
        <f>VLOOKUP(K45, 'Clincial Scoring Table'!$A$18:$B$20, 2)</f>
        <v>10</v>
      </c>
      <c r="Z45">
        <v>5</v>
      </c>
      <c r="AA45">
        <f>VLOOKUP(Q45, 'Clincial Scoring Table'!$A$25:$B$27, 2, TRUE)</f>
        <v>5</v>
      </c>
      <c r="AB45">
        <v>0</v>
      </c>
      <c r="AD45">
        <f t="shared" si="2"/>
        <v>41</v>
      </c>
    </row>
    <row r="46" spans="1:30" ht="75" x14ac:dyDescent="0.25">
      <c r="A46" s="11"/>
      <c r="B46" s="11" t="s">
        <v>73</v>
      </c>
      <c r="C46" s="11" t="s">
        <v>193</v>
      </c>
      <c r="D46" s="19" t="s">
        <v>199</v>
      </c>
      <c r="E46" s="12">
        <v>43411</v>
      </c>
      <c r="F46" s="11"/>
      <c r="G46" s="15"/>
      <c r="H46" s="11" t="s">
        <v>122</v>
      </c>
      <c r="I46" s="11" t="s">
        <v>122</v>
      </c>
      <c r="J46" t="s">
        <v>176</v>
      </c>
      <c r="K46" s="11" t="s">
        <v>122</v>
      </c>
      <c r="L46" s="11" t="s">
        <v>122</v>
      </c>
      <c r="M46" s="11" t="s">
        <v>121</v>
      </c>
      <c r="O46" s="11" t="s">
        <v>121</v>
      </c>
      <c r="P46" s="11" t="s">
        <v>121</v>
      </c>
      <c r="Q46">
        <v>0</v>
      </c>
      <c r="R46" s="11" t="s">
        <v>208</v>
      </c>
      <c r="U46">
        <f>VLOOKUP(H46, 'Clincial Scoring Table'!$A$4:$B$6, 2)</f>
        <v>10</v>
      </c>
      <c r="V46">
        <f>VLOOKUP(I46, 'Clincial Scoring Table'!$A$8:$B$10, 2)</f>
        <v>1</v>
      </c>
      <c r="W46">
        <f>VLOOKUP(J46, 'Clincial Scoring Table'!$A$12:$B$16, 2, TRUE)</f>
        <v>10</v>
      </c>
      <c r="X46">
        <f>VLOOKUP(K46, 'Clincial Scoring Table'!$A$18:$B$20, 2)</f>
        <v>10</v>
      </c>
      <c r="Z46">
        <v>5</v>
      </c>
      <c r="AA46">
        <f>VLOOKUP(Q46, 'Clincial Scoring Table'!$A$25:$B$27, 2, TRUE)</f>
        <v>5</v>
      </c>
      <c r="AB46">
        <v>0</v>
      </c>
      <c r="AD46">
        <f t="shared" si="2"/>
        <v>41</v>
      </c>
    </row>
    <row r="47" spans="1:30" ht="30" x14ac:dyDescent="0.25">
      <c r="A47" s="11"/>
      <c r="B47" s="11" t="s">
        <v>74</v>
      </c>
      <c r="C47" s="11" t="s">
        <v>22</v>
      </c>
      <c r="D47" s="19" t="s">
        <v>184</v>
      </c>
      <c r="E47" s="12">
        <v>43481</v>
      </c>
      <c r="F47" s="11" t="s">
        <v>75</v>
      </c>
      <c r="G47" s="15">
        <v>2100</v>
      </c>
      <c r="H47" s="11" t="s">
        <v>125</v>
      </c>
      <c r="I47" s="11" t="s">
        <v>122</v>
      </c>
      <c r="J47" t="s">
        <v>176</v>
      </c>
      <c r="K47" s="11" t="s">
        <v>122</v>
      </c>
      <c r="L47" s="11" t="s">
        <v>122</v>
      </c>
      <c r="M47" s="11" t="s">
        <v>121</v>
      </c>
      <c r="N47" s="11" t="s">
        <v>200</v>
      </c>
      <c r="O47" s="11" t="s">
        <v>172</v>
      </c>
      <c r="P47" s="11" t="s">
        <v>121</v>
      </c>
      <c r="Q47">
        <v>0</v>
      </c>
      <c r="R47" s="11" t="s">
        <v>208</v>
      </c>
      <c r="U47">
        <f>VLOOKUP(H47, 'Clincial Scoring Table'!$A$4:$B$6, 2)</f>
        <v>10</v>
      </c>
      <c r="V47">
        <f>VLOOKUP(I47, 'Clincial Scoring Table'!$A$8:$B$10, 2)</f>
        <v>1</v>
      </c>
      <c r="W47">
        <f>VLOOKUP(J47, 'Clincial Scoring Table'!$A$12:$B$16, 2, TRUE)</f>
        <v>10</v>
      </c>
      <c r="X47">
        <f>VLOOKUP(K47, 'Clincial Scoring Table'!$A$18:$B$20, 2)</f>
        <v>10</v>
      </c>
      <c r="Z47">
        <v>5</v>
      </c>
      <c r="AA47">
        <f>VLOOKUP(Q47, 'Clincial Scoring Table'!$A$25:$B$27, 2, TRUE)</f>
        <v>5</v>
      </c>
      <c r="AB47">
        <v>0</v>
      </c>
      <c r="AD47">
        <f t="shared" si="2"/>
        <v>41</v>
      </c>
    </row>
    <row r="48" spans="1:30" ht="75" x14ac:dyDescent="0.25">
      <c r="A48" s="11"/>
      <c r="B48" s="11" t="s">
        <v>76</v>
      </c>
      <c r="C48" s="11" t="s">
        <v>193</v>
      </c>
      <c r="D48" s="19" t="s">
        <v>199</v>
      </c>
      <c r="E48" s="12">
        <v>43481</v>
      </c>
      <c r="F48" s="11"/>
      <c r="G48" s="15"/>
      <c r="H48" s="11" t="s">
        <v>122</v>
      </c>
      <c r="I48" s="11" t="s">
        <v>122</v>
      </c>
      <c r="J48" t="s">
        <v>176</v>
      </c>
      <c r="K48" s="11" t="s">
        <v>122</v>
      </c>
      <c r="L48" s="11" t="s">
        <v>122</v>
      </c>
      <c r="M48" s="11" t="s">
        <v>121</v>
      </c>
      <c r="N48" s="11" t="s">
        <v>201</v>
      </c>
      <c r="O48" s="11" t="s">
        <v>121</v>
      </c>
      <c r="P48" s="11" t="s">
        <v>121</v>
      </c>
      <c r="Q48">
        <v>0</v>
      </c>
      <c r="R48" s="11" t="s">
        <v>208</v>
      </c>
      <c r="U48">
        <f>VLOOKUP(H48, 'Clincial Scoring Table'!$A$4:$B$6, 2)</f>
        <v>10</v>
      </c>
      <c r="V48">
        <f>VLOOKUP(I48, 'Clincial Scoring Table'!$A$8:$B$10, 2)</f>
        <v>1</v>
      </c>
      <c r="W48">
        <f>VLOOKUP(J48, 'Clincial Scoring Table'!$A$12:$B$16, 2, TRUE)</f>
        <v>10</v>
      </c>
      <c r="X48">
        <f>VLOOKUP(K48, 'Clincial Scoring Table'!$A$18:$B$20, 2)</f>
        <v>10</v>
      </c>
      <c r="Z48">
        <v>5</v>
      </c>
      <c r="AA48">
        <f>VLOOKUP(Q48, 'Clincial Scoring Table'!$A$25:$B$27, 2, TRUE)</f>
        <v>5</v>
      </c>
      <c r="AB48">
        <v>0</v>
      </c>
      <c r="AD48">
        <f t="shared" si="2"/>
        <v>41</v>
      </c>
    </row>
    <row r="49" spans="1:30" ht="75" x14ac:dyDescent="0.25">
      <c r="A49" s="11" t="s">
        <v>77</v>
      </c>
      <c r="B49" s="11" t="s">
        <v>78</v>
      </c>
      <c r="C49" s="11" t="s">
        <v>193</v>
      </c>
      <c r="D49" s="19" t="s">
        <v>199</v>
      </c>
      <c r="E49" s="12">
        <v>43481</v>
      </c>
      <c r="F49" s="11"/>
      <c r="G49" s="15"/>
      <c r="H49" s="11" t="s">
        <v>122</v>
      </c>
      <c r="I49" s="11" t="s">
        <v>122</v>
      </c>
      <c r="J49" t="s">
        <v>176</v>
      </c>
      <c r="K49" s="11" t="s">
        <v>122</v>
      </c>
      <c r="L49" s="11" t="s">
        <v>122</v>
      </c>
      <c r="M49" s="11" t="s">
        <v>121</v>
      </c>
      <c r="N49" s="11" t="s">
        <v>201</v>
      </c>
      <c r="O49" s="11" t="s">
        <v>121</v>
      </c>
      <c r="P49" s="11" t="s">
        <v>121</v>
      </c>
      <c r="Q49">
        <v>0</v>
      </c>
      <c r="R49" s="11" t="s">
        <v>208</v>
      </c>
      <c r="U49">
        <f>VLOOKUP(H49, 'Clincial Scoring Table'!$A$4:$B$6, 2)</f>
        <v>10</v>
      </c>
      <c r="V49">
        <f>VLOOKUP(I49, 'Clincial Scoring Table'!$A$8:$B$10, 2)</f>
        <v>1</v>
      </c>
      <c r="W49">
        <f>VLOOKUP(J49, 'Clincial Scoring Table'!$A$12:$B$16, 2, TRUE)</f>
        <v>10</v>
      </c>
      <c r="X49">
        <f>VLOOKUP(K49, 'Clincial Scoring Table'!$A$18:$B$20, 2)</f>
        <v>10</v>
      </c>
      <c r="Z49">
        <v>5</v>
      </c>
      <c r="AA49">
        <f>VLOOKUP(Q49, 'Clincial Scoring Table'!$A$25:$B$27, 2, TRUE)</f>
        <v>5</v>
      </c>
      <c r="AB49">
        <v>0</v>
      </c>
      <c r="AD49">
        <f t="shared" si="2"/>
        <v>41</v>
      </c>
    </row>
    <row r="50" spans="1:30" ht="75" x14ac:dyDescent="0.25">
      <c r="A50" s="11"/>
      <c r="B50" s="11" t="s">
        <v>79</v>
      </c>
      <c r="C50" s="11" t="s">
        <v>193</v>
      </c>
      <c r="D50" s="19" t="s">
        <v>199</v>
      </c>
      <c r="E50" s="12">
        <v>43481</v>
      </c>
      <c r="F50" s="11"/>
      <c r="G50" s="15"/>
      <c r="H50" s="11" t="s">
        <v>122</v>
      </c>
      <c r="I50" s="11" t="s">
        <v>122</v>
      </c>
      <c r="J50" t="s">
        <v>176</v>
      </c>
      <c r="K50" s="11" t="s">
        <v>122</v>
      </c>
      <c r="L50" s="11" t="s">
        <v>122</v>
      </c>
      <c r="M50" s="11" t="s">
        <v>121</v>
      </c>
      <c r="N50" s="11" t="s">
        <v>201</v>
      </c>
      <c r="O50" s="11" t="s">
        <v>121</v>
      </c>
      <c r="P50" s="11" t="s">
        <v>121</v>
      </c>
      <c r="Q50">
        <v>0</v>
      </c>
      <c r="R50" s="11" t="s">
        <v>208</v>
      </c>
      <c r="U50">
        <f>VLOOKUP(H50, 'Clincial Scoring Table'!$A$4:$B$6, 2)</f>
        <v>10</v>
      </c>
      <c r="V50">
        <f>VLOOKUP(I50, 'Clincial Scoring Table'!$A$8:$B$10, 2)</f>
        <v>1</v>
      </c>
      <c r="W50">
        <f>VLOOKUP(J50, 'Clincial Scoring Table'!$A$12:$B$16, 2, TRUE)</f>
        <v>10</v>
      </c>
      <c r="X50">
        <f>VLOOKUP(K50, 'Clincial Scoring Table'!$A$18:$B$20, 2)</f>
        <v>10</v>
      </c>
      <c r="Z50">
        <v>5</v>
      </c>
      <c r="AA50">
        <f>VLOOKUP(Q50, 'Clincial Scoring Table'!$A$25:$B$27, 2, TRUE)</f>
        <v>5</v>
      </c>
      <c r="AB50">
        <v>0</v>
      </c>
      <c r="AD50">
        <f t="shared" si="2"/>
        <v>41</v>
      </c>
    </row>
    <row r="51" spans="1:30" ht="75" x14ac:dyDescent="0.25">
      <c r="A51" s="11" t="s">
        <v>77</v>
      </c>
      <c r="B51" s="11" t="s">
        <v>80</v>
      </c>
      <c r="C51" s="11" t="s">
        <v>193</v>
      </c>
      <c r="D51" s="19" t="s">
        <v>199</v>
      </c>
      <c r="E51" s="12">
        <v>43481</v>
      </c>
      <c r="F51" s="11" t="s">
        <v>50</v>
      </c>
      <c r="G51" s="15"/>
      <c r="H51" s="11" t="s">
        <v>122</v>
      </c>
      <c r="I51" s="11" t="s">
        <v>122</v>
      </c>
      <c r="J51" t="s">
        <v>176</v>
      </c>
      <c r="K51" s="11" t="s">
        <v>122</v>
      </c>
      <c r="L51" s="11" t="s">
        <v>122</v>
      </c>
      <c r="M51" s="11" t="s">
        <v>121</v>
      </c>
      <c r="N51" s="11" t="s">
        <v>201</v>
      </c>
      <c r="O51" s="11" t="s">
        <v>121</v>
      </c>
      <c r="P51" s="11" t="s">
        <v>121</v>
      </c>
      <c r="Q51">
        <v>0</v>
      </c>
      <c r="R51" s="11" t="s">
        <v>208</v>
      </c>
      <c r="U51">
        <f>VLOOKUP(H51, 'Clincial Scoring Table'!$A$4:$B$6, 2)</f>
        <v>10</v>
      </c>
      <c r="V51">
        <f>VLOOKUP(I51, 'Clincial Scoring Table'!$A$8:$B$10, 2)</f>
        <v>1</v>
      </c>
      <c r="W51">
        <f>VLOOKUP(J51, 'Clincial Scoring Table'!$A$12:$B$16, 2, TRUE)</f>
        <v>10</v>
      </c>
      <c r="X51">
        <f>VLOOKUP(K51, 'Clincial Scoring Table'!$A$18:$B$20, 2)</f>
        <v>10</v>
      </c>
      <c r="Z51">
        <v>5</v>
      </c>
      <c r="AA51">
        <f>VLOOKUP(Q51, 'Clincial Scoring Table'!$A$25:$B$27, 2, TRUE)</f>
        <v>5</v>
      </c>
      <c r="AB51">
        <v>0</v>
      </c>
      <c r="AD51">
        <f t="shared" si="2"/>
        <v>41</v>
      </c>
    </row>
    <row r="52" spans="1:30" ht="75" x14ac:dyDescent="0.25">
      <c r="A52" s="11" t="s">
        <v>81</v>
      </c>
      <c r="B52" s="11" t="s">
        <v>82</v>
      </c>
      <c r="C52" s="11" t="s">
        <v>193</v>
      </c>
      <c r="D52" s="19" t="s">
        <v>199</v>
      </c>
      <c r="E52" s="12">
        <v>43481</v>
      </c>
      <c r="F52" s="11"/>
      <c r="G52" s="15"/>
      <c r="H52" s="11" t="s">
        <v>122</v>
      </c>
      <c r="I52" s="11" t="s">
        <v>122</v>
      </c>
      <c r="J52" t="s">
        <v>176</v>
      </c>
      <c r="K52" s="11" t="s">
        <v>122</v>
      </c>
      <c r="L52" s="11" t="s">
        <v>122</v>
      </c>
      <c r="M52" s="11" t="s">
        <v>121</v>
      </c>
      <c r="N52" s="11" t="s">
        <v>201</v>
      </c>
      <c r="O52" s="11" t="s">
        <v>121</v>
      </c>
      <c r="P52" s="11" t="s">
        <v>121</v>
      </c>
      <c r="Q52">
        <v>0</v>
      </c>
      <c r="R52" s="11" t="s">
        <v>208</v>
      </c>
      <c r="U52">
        <f>VLOOKUP(H52, 'Clincial Scoring Table'!$A$4:$B$6, 2)</f>
        <v>10</v>
      </c>
      <c r="V52">
        <f>VLOOKUP(I52, 'Clincial Scoring Table'!$A$8:$B$10, 2)</f>
        <v>1</v>
      </c>
      <c r="W52">
        <f>VLOOKUP(J52, 'Clincial Scoring Table'!$A$12:$B$16, 2, TRUE)</f>
        <v>10</v>
      </c>
      <c r="X52">
        <f>VLOOKUP(K52, 'Clincial Scoring Table'!$A$18:$B$20, 2)</f>
        <v>10</v>
      </c>
      <c r="Z52">
        <v>5</v>
      </c>
      <c r="AA52">
        <f>VLOOKUP(Q52, 'Clincial Scoring Table'!$A$25:$B$27, 2, TRUE)</f>
        <v>5</v>
      </c>
      <c r="AB52">
        <v>0</v>
      </c>
      <c r="AD52">
        <f t="shared" si="2"/>
        <v>41</v>
      </c>
    </row>
    <row r="53" spans="1:30" ht="75" x14ac:dyDescent="0.25">
      <c r="A53" s="11" t="s">
        <v>77</v>
      </c>
      <c r="B53" s="11" t="s">
        <v>83</v>
      </c>
      <c r="C53" s="11" t="s">
        <v>193</v>
      </c>
      <c r="D53" s="19" t="s">
        <v>199</v>
      </c>
      <c r="E53" s="12">
        <v>43481</v>
      </c>
      <c r="F53" s="11" t="s">
        <v>50</v>
      </c>
      <c r="G53" s="15"/>
      <c r="H53" s="11" t="s">
        <v>122</v>
      </c>
      <c r="I53" s="11" t="s">
        <v>122</v>
      </c>
      <c r="J53" t="s">
        <v>176</v>
      </c>
      <c r="K53" s="11" t="s">
        <v>122</v>
      </c>
      <c r="L53" s="11" t="s">
        <v>122</v>
      </c>
      <c r="M53" s="11" t="s">
        <v>121</v>
      </c>
      <c r="N53" s="11" t="s">
        <v>201</v>
      </c>
      <c r="O53" s="11" t="s">
        <v>121</v>
      </c>
      <c r="P53" s="11" t="s">
        <v>121</v>
      </c>
      <c r="Q53">
        <v>0</v>
      </c>
      <c r="R53" s="11" t="s">
        <v>208</v>
      </c>
      <c r="U53">
        <f>VLOOKUP(H53, 'Clincial Scoring Table'!$A$4:$B$6, 2)</f>
        <v>10</v>
      </c>
      <c r="V53">
        <f>VLOOKUP(I53, 'Clincial Scoring Table'!$A$8:$B$10, 2)</f>
        <v>1</v>
      </c>
      <c r="W53">
        <f>VLOOKUP(J53, 'Clincial Scoring Table'!$A$12:$B$16, 2, TRUE)</f>
        <v>10</v>
      </c>
      <c r="X53">
        <f>VLOOKUP(K53, 'Clincial Scoring Table'!$A$18:$B$20, 2)</f>
        <v>10</v>
      </c>
      <c r="Z53">
        <v>5</v>
      </c>
      <c r="AA53">
        <f>VLOOKUP(Q53, 'Clincial Scoring Table'!$A$25:$B$27, 2, TRUE)</f>
        <v>5</v>
      </c>
      <c r="AB53">
        <v>0</v>
      </c>
      <c r="AD53">
        <f t="shared" si="2"/>
        <v>41</v>
      </c>
    </row>
    <row r="54" spans="1:30" ht="75" x14ac:dyDescent="0.25">
      <c r="A54" s="11"/>
      <c r="B54" s="11" t="s">
        <v>84</v>
      </c>
      <c r="C54" s="11" t="s">
        <v>193</v>
      </c>
      <c r="D54" s="19" t="s">
        <v>199</v>
      </c>
      <c r="E54" s="12">
        <v>43481</v>
      </c>
      <c r="F54" s="11"/>
      <c r="G54" s="15"/>
      <c r="H54" s="11" t="s">
        <v>122</v>
      </c>
      <c r="I54" s="11" t="s">
        <v>122</v>
      </c>
      <c r="J54" t="s">
        <v>176</v>
      </c>
      <c r="K54" s="11" t="s">
        <v>122</v>
      </c>
      <c r="L54" s="11" t="s">
        <v>122</v>
      </c>
      <c r="M54" s="11" t="s">
        <v>121</v>
      </c>
      <c r="N54" s="11" t="s">
        <v>201</v>
      </c>
      <c r="O54" s="11" t="s">
        <v>121</v>
      </c>
      <c r="P54" s="11" t="s">
        <v>121</v>
      </c>
      <c r="Q54">
        <v>0</v>
      </c>
      <c r="R54" s="11" t="s">
        <v>211</v>
      </c>
      <c r="U54">
        <f>VLOOKUP(H54, 'Clincial Scoring Table'!$A$4:$B$6, 2)</f>
        <v>10</v>
      </c>
      <c r="V54">
        <f>VLOOKUP(I54, 'Clincial Scoring Table'!$A$8:$B$10, 2)</f>
        <v>1</v>
      </c>
      <c r="W54">
        <f>VLOOKUP(J54, 'Clincial Scoring Table'!$A$12:$B$16, 2, TRUE)</f>
        <v>10</v>
      </c>
      <c r="X54">
        <f>VLOOKUP(K54, 'Clincial Scoring Table'!$A$18:$B$20, 2)</f>
        <v>10</v>
      </c>
      <c r="Z54">
        <v>5</v>
      </c>
      <c r="AA54">
        <f>VLOOKUP(Q54, 'Clincial Scoring Table'!$A$25:$B$27, 2, TRUE)</f>
        <v>5</v>
      </c>
      <c r="AB54">
        <v>0</v>
      </c>
      <c r="AD54">
        <f t="shared" si="2"/>
        <v>41</v>
      </c>
    </row>
    <row r="55" spans="1:30" ht="75" x14ac:dyDescent="0.25">
      <c r="A55" s="11"/>
      <c r="B55" s="11" t="s">
        <v>85</v>
      </c>
      <c r="C55" s="11" t="s">
        <v>193</v>
      </c>
      <c r="D55" s="19" t="s">
        <v>199</v>
      </c>
      <c r="E55" s="12">
        <v>43481</v>
      </c>
      <c r="F55" s="11"/>
      <c r="G55" s="15"/>
      <c r="H55" s="11" t="s">
        <v>122</v>
      </c>
      <c r="I55" s="11" t="s">
        <v>122</v>
      </c>
      <c r="J55" t="s">
        <v>176</v>
      </c>
      <c r="K55" s="11" t="s">
        <v>122</v>
      </c>
      <c r="L55" s="11" t="s">
        <v>122</v>
      </c>
      <c r="M55" s="11" t="s">
        <v>121</v>
      </c>
      <c r="N55" s="11" t="s">
        <v>201</v>
      </c>
      <c r="O55" s="11" t="s">
        <v>121</v>
      </c>
      <c r="P55" s="11" t="s">
        <v>121</v>
      </c>
      <c r="Q55">
        <v>0</v>
      </c>
      <c r="R55" s="11" t="s">
        <v>208</v>
      </c>
      <c r="U55">
        <f>VLOOKUP(H55, 'Clincial Scoring Table'!$A$4:$B$6, 2)</f>
        <v>10</v>
      </c>
      <c r="V55">
        <f>VLOOKUP(I55, 'Clincial Scoring Table'!$A$8:$B$10, 2)</f>
        <v>1</v>
      </c>
      <c r="W55">
        <f>VLOOKUP(J55, 'Clincial Scoring Table'!$A$12:$B$16, 2, TRUE)</f>
        <v>10</v>
      </c>
      <c r="X55">
        <f>VLOOKUP(K55, 'Clincial Scoring Table'!$A$18:$B$20, 2)</f>
        <v>10</v>
      </c>
      <c r="Z55">
        <v>5</v>
      </c>
      <c r="AA55">
        <f>VLOOKUP(Q55, 'Clincial Scoring Table'!$A$25:$B$27, 2, TRUE)</f>
        <v>5</v>
      </c>
      <c r="AB55">
        <v>0</v>
      </c>
      <c r="AD55">
        <f t="shared" si="2"/>
        <v>41</v>
      </c>
    </row>
    <row r="56" spans="1:30" ht="75" x14ac:dyDescent="0.25">
      <c r="A56" s="11"/>
      <c r="B56" s="11" t="s">
        <v>87</v>
      </c>
      <c r="C56" s="11" t="s">
        <v>193</v>
      </c>
      <c r="D56" s="19" t="s">
        <v>199</v>
      </c>
      <c r="E56" s="12">
        <v>43481</v>
      </c>
      <c r="F56" s="11"/>
      <c r="G56" s="15"/>
      <c r="H56" s="11" t="s">
        <v>122</v>
      </c>
      <c r="I56" s="11" t="s">
        <v>122</v>
      </c>
      <c r="J56" t="s">
        <v>176</v>
      </c>
      <c r="K56" s="11" t="s">
        <v>122</v>
      </c>
      <c r="L56" s="11" t="s">
        <v>122</v>
      </c>
      <c r="M56" s="11" t="s">
        <v>121</v>
      </c>
      <c r="N56" s="11" t="s">
        <v>201</v>
      </c>
      <c r="O56" s="11" t="s">
        <v>121</v>
      </c>
      <c r="P56" s="11" t="s">
        <v>121</v>
      </c>
      <c r="Q56">
        <v>0</v>
      </c>
      <c r="R56" s="11" t="s">
        <v>211</v>
      </c>
      <c r="U56">
        <f>VLOOKUP(H56, 'Clincial Scoring Table'!$A$4:$B$6, 2)</f>
        <v>10</v>
      </c>
      <c r="V56">
        <f>VLOOKUP(I56, 'Clincial Scoring Table'!$A$8:$B$10, 2)</f>
        <v>1</v>
      </c>
      <c r="W56">
        <f>VLOOKUP(J56, 'Clincial Scoring Table'!$A$12:$B$16, 2, TRUE)</f>
        <v>10</v>
      </c>
      <c r="X56">
        <f>VLOOKUP(K56, 'Clincial Scoring Table'!$A$18:$B$20, 2)</f>
        <v>10</v>
      </c>
      <c r="Z56">
        <v>5</v>
      </c>
      <c r="AA56">
        <f>VLOOKUP(Q56, 'Clincial Scoring Table'!$A$25:$B$27, 2, TRUE)</f>
        <v>5</v>
      </c>
      <c r="AB56">
        <v>0</v>
      </c>
      <c r="AD56">
        <f t="shared" si="2"/>
        <v>41</v>
      </c>
    </row>
    <row r="57" spans="1:30" ht="30" x14ac:dyDescent="0.25">
      <c r="A57" s="11"/>
      <c r="B57" s="11" t="s">
        <v>88</v>
      </c>
      <c r="C57" s="11" t="s">
        <v>22</v>
      </c>
      <c r="D57" s="19" t="s">
        <v>184</v>
      </c>
      <c r="E57" s="12">
        <v>43481</v>
      </c>
      <c r="F57" s="11"/>
      <c r="G57" s="15"/>
      <c r="H57" s="11" t="s">
        <v>122</v>
      </c>
      <c r="I57" s="11" t="s">
        <v>122</v>
      </c>
      <c r="J57" s="11" t="s">
        <v>237</v>
      </c>
      <c r="K57" s="11" t="s">
        <v>122</v>
      </c>
      <c r="L57" s="11" t="s">
        <v>122</v>
      </c>
      <c r="M57" s="11" t="s">
        <v>121</v>
      </c>
      <c r="N57" s="11" t="s">
        <v>149</v>
      </c>
      <c r="O57" s="11" t="s">
        <v>121</v>
      </c>
      <c r="P57" s="11" t="s">
        <v>121</v>
      </c>
      <c r="Q57">
        <v>0</v>
      </c>
      <c r="R57" s="11" t="s">
        <v>247</v>
      </c>
      <c r="U57">
        <f>VLOOKUP(H57, 'Clincial Scoring Table'!$A$4:$B$6, 2)</f>
        <v>10</v>
      </c>
      <c r="V57">
        <f>VLOOKUP(I57, 'Clincial Scoring Table'!$A$8:$B$10, 2)</f>
        <v>1</v>
      </c>
      <c r="W57">
        <f>VLOOKUP(J57, 'Clincial Scoring Table'!$A$12:$B$16, 2, TRUE)</f>
        <v>10</v>
      </c>
      <c r="X57">
        <f>VLOOKUP(K57, 'Clincial Scoring Table'!$A$18:$B$20, 2)</f>
        <v>10</v>
      </c>
      <c r="Z57">
        <v>5</v>
      </c>
      <c r="AA57">
        <f>VLOOKUP(Q57, 'Clincial Scoring Table'!$A$25:$B$27, 2, TRUE)</f>
        <v>5</v>
      </c>
      <c r="AB57">
        <v>0</v>
      </c>
      <c r="AD57">
        <f t="shared" si="2"/>
        <v>41</v>
      </c>
    </row>
    <row r="58" spans="1:30" ht="75" x14ac:dyDescent="0.25">
      <c r="A58" s="11"/>
      <c r="B58" s="11" t="s">
        <v>89</v>
      </c>
      <c r="C58" s="11" t="s">
        <v>193</v>
      </c>
      <c r="D58" s="19" t="s">
        <v>199</v>
      </c>
      <c r="E58" s="12">
        <v>43481</v>
      </c>
      <c r="F58" s="11"/>
      <c r="G58" s="15"/>
      <c r="H58" s="11" t="s">
        <v>122</v>
      </c>
      <c r="I58" s="11" t="s">
        <v>122</v>
      </c>
      <c r="J58" t="s">
        <v>176</v>
      </c>
      <c r="K58" s="11" t="s">
        <v>122</v>
      </c>
      <c r="L58" s="11" t="s">
        <v>122</v>
      </c>
      <c r="M58" s="11" t="s">
        <v>121</v>
      </c>
      <c r="N58" s="11" t="s">
        <v>201</v>
      </c>
      <c r="O58" s="11" t="s">
        <v>121</v>
      </c>
      <c r="P58" s="11" t="s">
        <v>121</v>
      </c>
      <c r="Q58">
        <v>0</v>
      </c>
      <c r="R58" s="11" t="s">
        <v>211</v>
      </c>
      <c r="U58">
        <f>VLOOKUP(H58, 'Clincial Scoring Table'!$A$4:$B$6, 2)</f>
        <v>10</v>
      </c>
      <c r="V58">
        <f>VLOOKUP(I58, 'Clincial Scoring Table'!$A$8:$B$10, 2)</f>
        <v>1</v>
      </c>
      <c r="W58">
        <f>VLOOKUP(J58, 'Clincial Scoring Table'!$A$12:$B$16, 2, TRUE)</f>
        <v>10</v>
      </c>
      <c r="X58">
        <f>VLOOKUP(K58, 'Clincial Scoring Table'!$A$18:$B$20, 2)</f>
        <v>10</v>
      </c>
      <c r="Z58">
        <v>5</v>
      </c>
      <c r="AA58">
        <f>VLOOKUP(Q58, 'Clincial Scoring Table'!$A$25:$B$27, 2, TRUE)</f>
        <v>5</v>
      </c>
      <c r="AB58">
        <v>0</v>
      </c>
      <c r="AD58">
        <f t="shared" si="2"/>
        <v>41</v>
      </c>
    </row>
    <row r="59" spans="1:30" ht="75" x14ac:dyDescent="0.25">
      <c r="A59" s="11"/>
      <c r="B59" s="11" t="s">
        <v>91</v>
      </c>
      <c r="C59" s="11" t="s">
        <v>193</v>
      </c>
      <c r="D59" s="19" t="s">
        <v>199</v>
      </c>
      <c r="E59" s="12">
        <v>43481</v>
      </c>
      <c r="F59" s="11"/>
      <c r="G59" s="15"/>
      <c r="H59" s="11" t="s">
        <v>122</v>
      </c>
      <c r="I59" s="11" t="s">
        <v>122</v>
      </c>
      <c r="J59" t="s">
        <v>176</v>
      </c>
      <c r="K59" s="11" t="s">
        <v>122</v>
      </c>
      <c r="L59" s="11" t="s">
        <v>122</v>
      </c>
      <c r="M59" s="11" t="s">
        <v>121</v>
      </c>
      <c r="N59" s="11" t="s">
        <v>201</v>
      </c>
      <c r="O59" s="11" t="s">
        <v>121</v>
      </c>
      <c r="P59" s="11" t="s">
        <v>121</v>
      </c>
      <c r="Q59">
        <v>0</v>
      </c>
      <c r="R59" s="11" t="s">
        <v>208</v>
      </c>
      <c r="U59">
        <f>VLOOKUP(H59, 'Clincial Scoring Table'!$A$4:$B$6, 2)</f>
        <v>10</v>
      </c>
      <c r="V59">
        <f>VLOOKUP(I59, 'Clincial Scoring Table'!$A$8:$B$10, 2)</f>
        <v>1</v>
      </c>
      <c r="W59">
        <f>VLOOKUP(J59, 'Clincial Scoring Table'!$A$12:$B$16, 2, TRUE)</f>
        <v>10</v>
      </c>
      <c r="X59">
        <f>VLOOKUP(K59, 'Clincial Scoring Table'!$A$18:$B$20, 2)</f>
        <v>10</v>
      </c>
      <c r="Z59">
        <v>5</v>
      </c>
      <c r="AA59">
        <f>VLOOKUP(Q59, 'Clincial Scoring Table'!$A$25:$B$27, 2, TRUE)</f>
        <v>5</v>
      </c>
      <c r="AB59">
        <v>0</v>
      </c>
      <c r="AD59">
        <f t="shared" si="2"/>
        <v>41</v>
      </c>
    </row>
    <row r="60" spans="1:30" ht="75" x14ac:dyDescent="0.25">
      <c r="A60" s="11"/>
      <c r="B60" s="11" t="s">
        <v>92</v>
      </c>
      <c r="C60" s="11" t="s">
        <v>193</v>
      </c>
      <c r="D60" s="19" t="s">
        <v>199</v>
      </c>
      <c r="E60" s="12">
        <v>43481</v>
      </c>
      <c r="F60" s="11"/>
      <c r="G60" s="15"/>
      <c r="H60" s="11" t="s">
        <v>122</v>
      </c>
      <c r="I60" s="11" t="s">
        <v>122</v>
      </c>
      <c r="J60" t="s">
        <v>176</v>
      </c>
      <c r="K60" s="11" t="s">
        <v>122</v>
      </c>
      <c r="L60" s="11" t="s">
        <v>122</v>
      </c>
      <c r="M60" s="11" t="s">
        <v>121</v>
      </c>
      <c r="N60" s="11" t="s">
        <v>201</v>
      </c>
      <c r="O60" s="11" t="s">
        <v>121</v>
      </c>
      <c r="P60" s="11" t="s">
        <v>121</v>
      </c>
      <c r="Q60">
        <v>0</v>
      </c>
      <c r="R60" s="11" t="s">
        <v>211</v>
      </c>
      <c r="U60">
        <f>VLOOKUP(H60, 'Clincial Scoring Table'!$A$4:$B$6, 2)</f>
        <v>10</v>
      </c>
      <c r="V60">
        <f>VLOOKUP(I60, 'Clincial Scoring Table'!$A$8:$B$10, 2)</f>
        <v>1</v>
      </c>
      <c r="W60">
        <f>VLOOKUP(J60, 'Clincial Scoring Table'!$A$12:$B$16, 2, TRUE)</f>
        <v>10</v>
      </c>
      <c r="X60">
        <f>VLOOKUP(K60, 'Clincial Scoring Table'!$A$18:$B$20, 2)</f>
        <v>10</v>
      </c>
      <c r="Z60">
        <v>5</v>
      </c>
      <c r="AA60">
        <f>VLOOKUP(Q60, 'Clincial Scoring Table'!$A$25:$B$27, 2, TRUE)</f>
        <v>5</v>
      </c>
      <c r="AB60">
        <v>0</v>
      </c>
      <c r="AD60">
        <f t="shared" si="2"/>
        <v>41</v>
      </c>
    </row>
    <row r="61" spans="1:30" ht="75" x14ac:dyDescent="0.25">
      <c r="A61" s="11"/>
      <c r="B61" s="11" t="s">
        <v>93</v>
      </c>
      <c r="C61" s="11" t="s">
        <v>193</v>
      </c>
      <c r="D61" s="19" t="s">
        <v>199</v>
      </c>
      <c r="E61" s="12">
        <v>43481</v>
      </c>
      <c r="F61" s="11"/>
      <c r="G61" s="15"/>
      <c r="H61" s="11" t="s">
        <v>122</v>
      </c>
      <c r="I61" s="11" t="s">
        <v>122</v>
      </c>
      <c r="J61" t="s">
        <v>176</v>
      </c>
      <c r="K61" s="11" t="s">
        <v>122</v>
      </c>
      <c r="L61" s="11" t="s">
        <v>122</v>
      </c>
      <c r="M61" s="11" t="s">
        <v>121</v>
      </c>
      <c r="N61" s="11" t="s">
        <v>201</v>
      </c>
      <c r="O61" s="11" t="s">
        <v>121</v>
      </c>
      <c r="P61" s="11" t="s">
        <v>121</v>
      </c>
      <c r="Q61">
        <v>0</v>
      </c>
      <c r="R61" s="11" t="s">
        <v>211</v>
      </c>
      <c r="U61">
        <f>VLOOKUP(H61, 'Clincial Scoring Table'!$A$4:$B$6, 2)</f>
        <v>10</v>
      </c>
      <c r="V61">
        <f>VLOOKUP(I61, 'Clincial Scoring Table'!$A$8:$B$10, 2)</f>
        <v>1</v>
      </c>
      <c r="W61">
        <f>VLOOKUP(J61, 'Clincial Scoring Table'!$A$12:$B$16, 2, TRUE)</f>
        <v>10</v>
      </c>
      <c r="X61">
        <f>VLOOKUP(K61, 'Clincial Scoring Table'!$A$18:$B$20, 2)</f>
        <v>10</v>
      </c>
      <c r="Z61">
        <v>5</v>
      </c>
      <c r="AA61">
        <f>VLOOKUP(Q61, 'Clincial Scoring Table'!$A$25:$B$27, 2, TRUE)</f>
        <v>5</v>
      </c>
      <c r="AB61">
        <v>0</v>
      </c>
      <c r="AD61">
        <f t="shared" si="2"/>
        <v>41</v>
      </c>
    </row>
    <row r="62" spans="1:30" x14ac:dyDescent="0.25">
      <c r="A62" s="11"/>
      <c r="B62" s="11" t="s">
        <v>94</v>
      </c>
      <c r="C62" s="11" t="s">
        <v>22</v>
      </c>
      <c r="D62" s="19" t="s">
        <v>184</v>
      </c>
      <c r="E62" s="12">
        <v>43481</v>
      </c>
      <c r="F62" s="11" t="s">
        <v>95</v>
      </c>
      <c r="G62" s="15">
        <v>1800</v>
      </c>
      <c r="H62" s="11" t="s">
        <v>125</v>
      </c>
      <c r="I62" s="11" t="s">
        <v>122</v>
      </c>
      <c r="J62" t="s">
        <v>176</v>
      </c>
      <c r="K62" s="11" t="s">
        <v>122</v>
      </c>
      <c r="L62" s="11" t="s">
        <v>122</v>
      </c>
      <c r="M62" s="11" t="s">
        <v>121</v>
      </c>
      <c r="N62" s="11" t="s">
        <v>200</v>
      </c>
      <c r="O62" s="11" t="s">
        <v>172</v>
      </c>
      <c r="P62" s="11" t="s">
        <v>121</v>
      </c>
      <c r="Q62">
        <v>0</v>
      </c>
      <c r="R62" s="11" t="s">
        <v>208</v>
      </c>
      <c r="U62">
        <f>VLOOKUP(H62, 'Clincial Scoring Table'!$A$4:$B$6, 2)</f>
        <v>10</v>
      </c>
      <c r="V62">
        <f>VLOOKUP(I62, 'Clincial Scoring Table'!$A$8:$B$10, 2)</f>
        <v>1</v>
      </c>
      <c r="W62">
        <f>VLOOKUP(J62, 'Clincial Scoring Table'!$A$12:$B$16, 2, TRUE)</f>
        <v>10</v>
      </c>
      <c r="X62">
        <f>VLOOKUP(K62, 'Clincial Scoring Table'!$A$18:$B$20, 2)</f>
        <v>10</v>
      </c>
      <c r="Z62">
        <v>5</v>
      </c>
      <c r="AA62">
        <f>VLOOKUP(Q62, 'Clincial Scoring Table'!$A$25:$B$27, 2, TRUE)</f>
        <v>5</v>
      </c>
      <c r="AB62">
        <v>0</v>
      </c>
      <c r="AD62">
        <f t="shared" si="2"/>
        <v>41</v>
      </c>
    </row>
    <row r="63" spans="1:30" ht="75" x14ac:dyDescent="0.25">
      <c r="A63" s="11"/>
      <c r="B63" s="11" t="s">
        <v>99</v>
      </c>
      <c r="C63" s="11" t="s">
        <v>193</v>
      </c>
      <c r="D63" s="19" t="s">
        <v>199</v>
      </c>
      <c r="E63" s="12">
        <v>43481</v>
      </c>
      <c r="F63" s="11"/>
      <c r="G63" s="15"/>
      <c r="H63" s="11" t="s">
        <v>122</v>
      </c>
      <c r="I63" s="11" t="s">
        <v>122</v>
      </c>
      <c r="J63" t="s">
        <v>176</v>
      </c>
      <c r="K63" s="11" t="s">
        <v>122</v>
      </c>
      <c r="L63" s="11" t="s">
        <v>122</v>
      </c>
      <c r="M63" s="11" t="s">
        <v>121</v>
      </c>
      <c r="N63" s="11" t="s">
        <v>201</v>
      </c>
      <c r="O63" s="11" t="s">
        <v>121</v>
      </c>
      <c r="P63" s="11" t="s">
        <v>121</v>
      </c>
      <c r="Q63">
        <v>0</v>
      </c>
      <c r="R63" s="11" t="s">
        <v>211</v>
      </c>
      <c r="U63">
        <f>VLOOKUP(H63, 'Clincial Scoring Table'!$A$4:$B$6, 2)</f>
        <v>10</v>
      </c>
      <c r="V63">
        <f>VLOOKUP(I63, 'Clincial Scoring Table'!$A$8:$B$10, 2)</f>
        <v>1</v>
      </c>
      <c r="W63">
        <f>VLOOKUP(J63, 'Clincial Scoring Table'!$A$12:$B$16, 2, TRUE)</f>
        <v>10</v>
      </c>
      <c r="X63">
        <f>VLOOKUP(K63, 'Clincial Scoring Table'!$A$18:$B$20, 2)</f>
        <v>10</v>
      </c>
      <c r="Z63">
        <v>5</v>
      </c>
      <c r="AA63">
        <f>VLOOKUP(Q63, 'Clincial Scoring Table'!$A$25:$B$27, 2, TRUE)</f>
        <v>5</v>
      </c>
      <c r="AB63">
        <v>0</v>
      </c>
      <c r="AD63">
        <f t="shared" si="2"/>
        <v>41</v>
      </c>
    </row>
    <row r="64" spans="1:30" ht="75" x14ac:dyDescent="0.25">
      <c r="A64" s="11" t="s">
        <v>30</v>
      </c>
      <c r="B64" s="11" t="s">
        <v>100</v>
      </c>
      <c r="C64" s="11" t="s">
        <v>193</v>
      </c>
      <c r="D64" s="19" t="s">
        <v>199</v>
      </c>
      <c r="E64" s="12">
        <v>43481</v>
      </c>
      <c r="F64" s="11"/>
      <c r="G64" s="15"/>
      <c r="H64" s="11" t="s">
        <v>122</v>
      </c>
      <c r="I64" s="11" t="s">
        <v>122</v>
      </c>
      <c r="J64" t="s">
        <v>176</v>
      </c>
      <c r="K64" s="11" t="s">
        <v>122</v>
      </c>
      <c r="L64" s="11" t="s">
        <v>122</v>
      </c>
      <c r="M64" s="11" t="s">
        <v>121</v>
      </c>
      <c r="N64" s="11" t="s">
        <v>201</v>
      </c>
      <c r="O64" s="11" t="s">
        <v>121</v>
      </c>
      <c r="P64" s="11" t="s">
        <v>121</v>
      </c>
      <c r="Q64">
        <v>0</v>
      </c>
      <c r="R64" s="11" t="s">
        <v>211</v>
      </c>
      <c r="U64">
        <f>VLOOKUP(H64, 'Clincial Scoring Table'!$A$4:$B$6, 2)</f>
        <v>10</v>
      </c>
      <c r="V64">
        <f>VLOOKUP(I64, 'Clincial Scoring Table'!$A$8:$B$10, 2)</f>
        <v>1</v>
      </c>
      <c r="W64">
        <f>VLOOKUP(J64, 'Clincial Scoring Table'!$A$12:$B$16, 2, TRUE)</f>
        <v>10</v>
      </c>
      <c r="X64">
        <f>VLOOKUP(K64, 'Clincial Scoring Table'!$A$18:$B$20, 2)</f>
        <v>10</v>
      </c>
      <c r="Z64">
        <v>5</v>
      </c>
      <c r="AA64">
        <f>VLOOKUP(Q64, 'Clincial Scoring Table'!$A$25:$B$27, 2, TRUE)</f>
        <v>5</v>
      </c>
      <c r="AB64">
        <v>0</v>
      </c>
      <c r="AD64">
        <f t="shared" si="2"/>
        <v>41</v>
      </c>
    </row>
    <row r="65" spans="1:30" ht="30" x14ac:dyDescent="0.25">
      <c r="A65" s="11"/>
      <c r="B65" s="11" t="s">
        <v>101</v>
      </c>
      <c r="C65" s="11" t="s">
        <v>22</v>
      </c>
      <c r="D65" s="19" t="s">
        <v>184</v>
      </c>
      <c r="E65" s="12">
        <v>43481</v>
      </c>
      <c r="F65" s="11" t="s">
        <v>95</v>
      </c>
      <c r="G65" s="15">
        <v>2000</v>
      </c>
      <c r="H65" s="11" t="s">
        <v>125</v>
      </c>
      <c r="I65" s="11" t="s">
        <v>122</v>
      </c>
      <c r="J65" t="s">
        <v>176</v>
      </c>
      <c r="K65" s="11" t="s">
        <v>122</v>
      </c>
      <c r="L65" s="11" t="s">
        <v>122</v>
      </c>
      <c r="M65" s="11" t="s">
        <v>121</v>
      </c>
      <c r="N65" s="11" t="s">
        <v>200</v>
      </c>
      <c r="O65" s="11" t="s">
        <v>172</v>
      </c>
      <c r="P65" s="11" t="s">
        <v>121</v>
      </c>
      <c r="Q65">
        <v>0</v>
      </c>
      <c r="R65" s="11" t="s">
        <v>208</v>
      </c>
      <c r="U65">
        <f>VLOOKUP(H65, 'Clincial Scoring Table'!$A$4:$B$6, 2)</f>
        <v>10</v>
      </c>
      <c r="V65">
        <f>VLOOKUP(I65, 'Clincial Scoring Table'!$A$8:$B$10, 2)</f>
        <v>1</v>
      </c>
      <c r="W65">
        <f>VLOOKUP(J65, 'Clincial Scoring Table'!$A$12:$B$16, 2, TRUE)</f>
        <v>10</v>
      </c>
      <c r="X65">
        <f>VLOOKUP(K65, 'Clincial Scoring Table'!$A$18:$B$20, 2)</f>
        <v>10</v>
      </c>
      <c r="Z65">
        <v>5</v>
      </c>
      <c r="AA65">
        <f>VLOOKUP(Q65, 'Clincial Scoring Table'!$A$25:$B$27, 2, TRUE)</f>
        <v>5</v>
      </c>
      <c r="AB65">
        <v>0</v>
      </c>
      <c r="AD65">
        <f t="shared" si="2"/>
        <v>41</v>
      </c>
    </row>
    <row r="66" spans="1:30" ht="75" x14ac:dyDescent="0.25">
      <c r="A66" s="11" t="s">
        <v>91</v>
      </c>
      <c r="B66" s="11" t="s">
        <v>102</v>
      </c>
      <c r="C66" s="11" t="s">
        <v>193</v>
      </c>
      <c r="D66" s="19" t="s">
        <v>199</v>
      </c>
      <c r="E66" s="12">
        <v>43481</v>
      </c>
      <c r="F66" s="11"/>
      <c r="G66" s="15"/>
      <c r="H66" s="11" t="s">
        <v>122</v>
      </c>
      <c r="I66" s="11" t="s">
        <v>122</v>
      </c>
      <c r="J66" t="s">
        <v>176</v>
      </c>
      <c r="K66" s="11" t="s">
        <v>122</v>
      </c>
      <c r="L66" s="11" t="s">
        <v>122</v>
      </c>
      <c r="M66" s="11" t="s">
        <v>121</v>
      </c>
      <c r="N66" s="11" t="s">
        <v>201</v>
      </c>
      <c r="P66" s="11" t="s">
        <v>121</v>
      </c>
      <c r="Q66">
        <v>0</v>
      </c>
      <c r="R66" s="11" t="s">
        <v>208</v>
      </c>
      <c r="U66">
        <f>VLOOKUP(H66, 'Clincial Scoring Table'!$A$4:$B$6, 2)</f>
        <v>10</v>
      </c>
      <c r="V66">
        <f>VLOOKUP(I66, 'Clincial Scoring Table'!$A$8:$B$10, 2)</f>
        <v>1</v>
      </c>
      <c r="W66">
        <f>VLOOKUP(J66, 'Clincial Scoring Table'!$A$12:$B$16, 2, TRUE)</f>
        <v>10</v>
      </c>
      <c r="X66">
        <f>VLOOKUP(K66, 'Clincial Scoring Table'!$A$18:$B$20, 2)</f>
        <v>10</v>
      </c>
      <c r="Z66">
        <v>5</v>
      </c>
      <c r="AA66">
        <f>VLOOKUP(Q66, 'Clincial Scoring Table'!$A$25:$B$27, 2, TRUE)</f>
        <v>5</v>
      </c>
      <c r="AB66">
        <v>0</v>
      </c>
      <c r="AD66">
        <f t="shared" si="2"/>
        <v>41</v>
      </c>
    </row>
    <row r="67" spans="1:30" ht="75" x14ac:dyDescent="0.25">
      <c r="A67" s="11"/>
      <c r="B67" s="11" t="s">
        <v>103</v>
      </c>
      <c r="C67" s="11" t="s">
        <v>193</v>
      </c>
      <c r="D67" s="19" t="s">
        <v>199</v>
      </c>
      <c r="E67" s="12">
        <v>43481</v>
      </c>
      <c r="F67" s="11"/>
      <c r="G67" s="15"/>
      <c r="H67" s="11" t="s">
        <v>122</v>
      </c>
      <c r="I67" s="11" t="s">
        <v>122</v>
      </c>
      <c r="J67" t="s">
        <v>176</v>
      </c>
      <c r="K67" s="11" t="s">
        <v>122</v>
      </c>
      <c r="L67" s="11" t="s">
        <v>122</v>
      </c>
      <c r="M67" s="11" t="s">
        <v>121</v>
      </c>
      <c r="N67" s="11" t="s">
        <v>201</v>
      </c>
      <c r="P67" s="11" t="s">
        <v>121</v>
      </c>
      <c r="Q67">
        <v>0</v>
      </c>
      <c r="R67" s="11" t="s">
        <v>211</v>
      </c>
      <c r="U67">
        <f>VLOOKUP(H67, 'Clincial Scoring Table'!$A$4:$B$6, 2)</f>
        <v>10</v>
      </c>
      <c r="V67">
        <f>VLOOKUP(I67, 'Clincial Scoring Table'!$A$8:$B$10, 2)</f>
        <v>1</v>
      </c>
      <c r="W67">
        <f>VLOOKUP(J67, 'Clincial Scoring Table'!$A$12:$B$16, 2, TRUE)</f>
        <v>10</v>
      </c>
      <c r="X67">
        <f>VLOOKUP(K67, 'Clincial Scoring Table'!$A$18:$B$20, 2)</f>
        <v>10</v>
      </c>
      <c r="Z67">
        <v>5</v>
      </c>
      <c r="AA67">
        <f>VLOOKUP(Q67, 'Clincial Scoring Table'!$A$25:$B$27, 2, TRUE)</f>
        <v>5</v>
      </c>
      <c r="AB67">
        <v>0</v>
      </c>
      <c r="AD67">
        <f t="shared" si="2"/>
        <v>41</v>
      </c>
    </row>
    <row r="68" spans="1:30" ht="75" x14ac:dyDescent="0.25">
      <c r="A68" s="11" t="s">
        <v>77</v>
      </c>
      <c r="B68" s="11" t="s">
        <v>105</v>
      </c>
      <c r="C68" s="11" t="s">
        <v>193</v>
      </c>
      <c r="D68" s="19" t="s">
        <v>199</v>
      </c>
      <c r="E68" s="12">
        <v>43481</v>
      </c>
      <c r="F68" s="11" t="s">
        <v>50</v>
      </c>
      <c r="G68" s="15"/>
      <c r="H68" s="11" t="s">
        <v>122</v>
      </c>
      <c r="I68" s="11" t="s">
        <v>122</v>
      </c>
      <c r="J68" t="s">
        <v>176</v>
      </c>
      <c r="K68" s="11" t="s">
        <v>122</v>
      </c>
      <c r="L68" s="11" t="s">
        <v>122</v>
      </c>
      <c r="M68" s="11" t="s">
        <v>121</v>
      </c>
      <c r="N68" s="11" t="s">
        <v>201</v>
      </c>
      <c r="O68" s="11" t="s">
        <v>121</v>
      </c>
      <c r="P68" s="11" t="s">
        <v>121</v>
      </c>
      <c r="Q68">
        <v>0</v>
      </c>
      <c r="R68" s="11" t="s">
        <v>208</v>
      </c>
      <c r="U68">
        <f>VLOOKUP(H68, 'Clincial Scoring Table'!$A$4:$B$6, 2)</f>
        <v>10</v>
      </c>
      <c r="V68">
        <f>VLOOKUP(I68, 'Clincial Scoring Table'!$A$8:$B$10, 2)</f>
        <v>1</v>
      </c>
      <c r="W68">
        <f>VLOOKUP(J68, 'Clincial Scoring Table'!$A$12:$B$16, 2, TRUE)</f>
        <v>10</v>
      </c>
      <c r="X68">
        <f>VLOOKUP(K68, 'Clincial Scoring Table'!$A$18:$B$20, 2)</f>
        <v>10</v>
      </c>
      <c r="Z68">
        <v>5</v>
      </c>
      <c r="AA68">
        <f>VLOOKUP(Q68, 'Clincial Scoring Table'!$A$25:$B$27, 2, TRUE)</f>
        <v>5</v>
      </c>
      <c r="AB68">
        <v>0</v>
      </c>
      <c r="AD68">
        <f t="shared" si="2"/>
        <v>41</v>
      </c>
    </row>
    <row r="69" spans="1:30" ht="75" x14ac:dyDescent="0.25">
      <c r="A69" s="11" t="s">
        <v>77</v>
      </c>
      <c r="B69" s="11" t="s">
        <v>106</v>
      </c>
      <c r="C69" s="11" t="s">
        <v>193</v>
      </c>
      <c r="D69" s="19" t="s">
        <v>199</v>
      </c>
      <c r="E69" s="12">
        <v>43481</v>
      </c>
      <c r="F69" s="11" t="s">
        <v>50</v>
      </c>
      <c r="G69" s="15"/>
      <c r="H69" s="11" t="s">
        <v>122</v>
      </c>
      <c r="I69" s="11" t="s">
        <v>122</v>
      </c>
      <c r="J69" t="s">
        <v>176</v>
      </c>
      <c r="K69" s="11" t="s">
        <v>122</v>
      </c>
      <c r="L69" s="11" t="s">
        <v>122</v>
      </c>
      <c r="M69" s="11" t="s">
        <v>121</v>
      </c>
      <c r="N69" s="11" t="s">
        <v>201</v>
      </c>
      <c r="O69" s="11" t="s">
        <v>121</v>
      </c>
      <c r="P69" s="11" t="s">
        <v>121</v>
      </c>
      <c r="Q69">
        <v>0</v>
      </c>
      <c r="R69" s="11" t="s">
        <v>208</v>
      </c>
      <c r="U69">
        <f>VLOOKUP(H69, 'Clincial Scoring Table'!$A$4:$B$6, 2)</f>
        <v>10</v>
      </c>
      <c r="V69">
        <f>VLOOKUP(I69, 'Clincial Scoring Table'!$A$8:$B$10, 2)</f>
        <v>1</v>
      </c>
      <c r="W69">
        <f>VLOOKUP(J69, 'Clincial Scoring Table'!$A$12:$B$16, 2, TRUE)</f>
        <v>10</v>
      </c>
      <c r="X69">
        <f>VLOOKUP(K69, 'Clincial Scoring Table'!$A$18:$B$20, 2)</f>
        <v>10</v>
      </c>
      <c r="Z69">
        <v>5</v>
      </c>
      <c r="AA69">
        <f>VLOOKUP(Q69, 'Clincial Scoring Table'!$A$25:$B$27, 2, TRUE)</f>
        <v>5</v>
      </c>
      <c r="AB69">
        <v>0</v>
      </c>
      <c r="AD69">
        <f t="shared" si="2"/>
        <v>41</v>
      </c>
    </row>
    <row r="70" spans="1:30" ht="75" x14ac:dyDescent="0.25">
      <c r="A70" s="11" t="s">
        <v>77</v>
      </c>
      <c r="B70" s="11" t="s">
        <v>107</v>
      </c>
      <c r="C70" s="11" t="s">
        <v>193</v>
      </c>
      <c r="D70" s="19" t="s">
        <v>199</v>
      </c>
      <c r="E70" s="12">
        <v>43481</v>
      </c>
      <c r="F70" s="11" t="s">
        <v>50</v>
      </c>
      <c r="G70" s="15"/>
      <c r="H70" s="11" t="s">
        <v>122</v>
      </c>
      <c r="I70" s="11" t="s">
        <v>122</v>
      </c>
      <c r="J70" t="s">
        <v>176</v>
      </c>
      <c r="K70" s="11" t="s">
        <v>122</v>
      </c>
      <c r="L70" s="11" t="s">
        <v>122</v>
      </c>
      <c r="M70" s="11" t="s">
        <v>121</v>
      </c>
      <c r="N70" s="11" t="s">
        <v>201</v>
      </c>
      <c r="O70" s="11" t="s">
        <v>121</v>
      </c>
      <c r="P70" s="11" t="s">
        <v>121</v>
      </c>
      <c r="Q70">
        <v>0</v>
      </c>
      <c r="R70" s="11" t="s">
        <v>208</v>
      </c>
      <c r="U70">
        <f>VLOOKUP(H70, 'Clincial Scoring Table'!$A$4:$B$6, 2)</f>
        <v>10</v>
      </c>
      <c r="V70">
        <f>VLOOKUP(I70, 'Clincial Scoring Table'!$A$8:$B$10, 2)</f>
        <v>1</v>
      </c>
      <c r="W70">
        <f>VLOOKUP(J70, 'Clincial Scoring Table'!$A$12:$B$16, 2, TRUE)</f>
        <v>10</v>
      </c>
      <c r="X70">
        <f>VLOOKUP(K70, 'Clincial Scoring Table'!$A$18:$B$20, 2)</f>
        <v>10</v>
      </c>
      <c r="Z70">
        <v>5</v>
      </c>
      <c r="AA70">
        <f>VLOOKUP(Q70, 'Clincial Scoring Table'!$A$25:$B$27, 2, TRUE)</f>
        <v>5</v>
      </c>
      <c r="AB70">
        <v>0</v>
      </c>
      <c r="AD70">
        <f t="shared" si="2"/>
        <v>41</v>
      </c>
    </row>
    <row r="71" spans="1:30" ht="75" x14ac:dyDescent="0.25">
      <c r="A71" s="11" t="s">
        <v>108</v>
      </c>
      <c r="B71" s="11" t="s">
        <v>109</v>
      </c>
      <c r="C71" s="11" t="s">
        <v>193</v>
      </c>
      <c r="D71" s="19" t="s">
        <v>199</v>
      </c>
      <c r="E71" s="12">
        <v>43481</v>
      </c>
      <c r="F71" s="11"/>
      <c r="G71" s="15"/>
      <c r="H71" s="11" t="s">
        <v>122</v>
      </c>
      <c r="I71" s="11" t="s">
        <v>122</v>
      </c>
      <c r="J71" t="s">
        <v>176</v>
      </c>
      <c r="K71" s="11" t="s">
        <v>122</v>
      </c>
      <c r="L71" s="11" t="s">
        <v>122</v>
      </c>
      <c r="M71" s="11" t="s">
        <v>121</v>
      </c>
      <c r="N71" s="11" t="s">
        <v>201</v>
      </c>
      <c r="O71" s="11" t="s">
        <v>121</v>
      </c>
      <c r="P71" s="11" t="s">
        <v>121</v>
      </c>
      <c r="Q71">
        <v>0</v>
      </c>
      <c r="R71" s="11" t="s">
        <v>211</v>
      </c>
      <c r="U71">
        <f>VLOOKUP(H71, 'Clincial Scoring Table'!$A$4:$B$6, 2)</f>
        <v>10</v>
      </c>
      <c r="V71">
        <f>VLOOKUP(I71, 'Clincial Scoring Table'!$A$8:$B$10, 2)</f>
        <v>1</v>
      </c>
      <c r="W71">
        <f>VLOOKUP(J71, 'Clincial Scoring Table'!$A$12:$B$16, 2, TRUE)</f>
        <v>10</v>
      </c>
      <c r="X71">
        <f>VLOOKUP(K71, 'Clincial Scoring Table'!$A$18:$B$20, 2)</f>
        <v>10</v>
      </c>
      <c r="Z71">
        <v>5</v>
      </c>
      <c r="AA71">
        <f>VLOOKUP(Q71, 'Clincial Scoring Table'!$A$25:$B$27, 2, TRUE)</f>
        <v>5</v>
      </c>
      <c r="AB71">
        <v>0</v>
      </c>
      <c r="AD71">
        <f t="shared" si="2"/>
        <v>41</v>
      </c>
    </row>
    <row r="72" spans="1:30" ht="75" x14ac:dyDescent="0.25">
      <c r="A72" s="11" t="s">
        <v>81</v>
      </c>
      <c r="B72" s="11" t="s">
        <v>110</v>
      </c>
      <c r="C72" s="11" t="s">
        <v>193</v>
      </c>
      <c r="D72" s="19" t="s">
        <v>199</v>
      </c>
      <c r="E72" s="12">
        <v>43481</v>
      </c>
      <c r="F72" s="11"/>
      <c r="G72" s="15"/>
      <c r="H72" s="11" t="s">
        <v>122</v>
      </c>
      <c r="I72" s="11" t="s">
        <v>122</v>
      </c>
      <c r="J72" t="s">
        <v>176</v>
      </c>
      <c r="K72" s="11" t="s">
        <v>122</v>
      </c>
      <c r="L72" s="11" t="s">
        <v>122</v>
      </c>
      <c r="M72" s="11" t="s">
        <v>121</v>
      </c>
      <c r="N72" s="11" t="s">
        <v>201</v>
      </c>
      <c r="O72" s="11" t="s">
        <v>121</v>
      </c>
      <c r="P72" s="11" t="s">
        <v>121</v>
      </c>
      <c r="Q72">
        <v>0</v>
      </c>
      <c r="R72" s="11" t="s">
        <v>208</v>
      </c>
      <c r="U72">
        <f>VLOOKUP(H72, 'Clincial Scoring Table'!$A$4:$B$6, 2)</f>
        <v>10</v>
      </c>
      <c r="V72">
        <f>VLOOKUP(I72, 'Clincial Scoring Table'!$A$8:$B$10, 2)</f>
        <v>1</v>
      </c>
      <c r="W72">
        <f>VLOOKUP(J72, 'Clincial Scoring Table'!$A$12:$B$16, 2, TRUE)</f>
        <v>10</v>
      </c>
      <c r="X72">
        <f>VLOOKUP(K72, 'Clincial Scoring Table'!$A$18:$B$20, 2)</f>
        <v>10</v>
      </c>
      <c r="Z72">
        <v>5</v>
      </c>
      <c r="AA72">
        <f>VLOOKUP(Q72, 'Clincial Scoring Table'!$A$25:$B$27, 2, TRUE)</f>
        <v>5</v>
      </c>
      <c r="AB72">
        <v>0</v>
      </c>
      <c r="AD72">
        <f t="shared" si="2"/>
        <v>41</v>
      </c>
    </row>
    <row r="73" spans="1:30" ht="75" x14ac:dyDescent="0.25">
      <c r="A73" s="11" t="s">
        <v>111</v>
      </c>
      <c r="B73" s="11" t="s">
        <v>112</v>
      </c>
      <c r="C73" s="11" t="s">
        <v>193</v>
      </c>
      <c r="D73" s="19" t="s">
        <v>199</v>
      </c>
      <c r="E73" s="12">
        <v>43481</v>
      </c>
      <c r="F73" s="11"/>
      <c r="G73" s="15"/>
      <c r="H73" s="11" t="s">
        <v>122</v>
      </c>
      <c r="I73" s="11" t="s">
        <v>122</v>
      </c>
      <c r="J73" t="s">
        <v>176</v>
      </c>
      <c r="K73" s="11" t="s">
        <v>122</v>
      </c>
      <c r="L73" s="11" t="s">
        <v>122</v>
      </c>
      <c r="M73" s="11" t="s">
        <v>121</v>
      </c>
      <c r="N73" s="11" t="s">
        <v>201</v>
      </c>
      <c r="O73" s="11" t="s">
        <v>121</v>
      </c>
      <c r="P73" s="11" t="s">
        <v>121</v>
      </c>
      <c r="Q73">
        <v>0</v>
      </c>
      <c r="R73" s="11" t="s">
        <v>208</v>
      </c>
      <c r="U73">
        <f>VLOOKUP(H73, 'Clincial Scoring Table'!$A$4:$B$6, 2)</f>
        <v>10</v>
      </c>
      <c r="V73">
        <f>VLOOKUP(I73, 'Clincial Scoring Table'!$A$8:$B$10, 2)</f>
        <v>1</v>
      </c>
      <c r="W73">
        <f>VLOOKUP(J73, 'Clincial Scoring Table'!$A$12:$B$16, 2, TRUE)</f>
        <v>10</v>
      </c>
      <c r="X73">
        <f>VLOOKUP(K73, 'Clincial Scoring Table'!$A$18:$B$20, 2)</f>
        <v>10</v>
      </c>
      <c r="Z73">
        <v>5</v>
      </c>
      <c r="AA73">
        <f>VLOOKUP(Q73, 'Clincial Scoring Table'!$A$25:$B$27, 2, TRUE)</f>
        <v>5</v>
      </c>
      <c r="AB73">
        <v>0</v>
      </c>
      <c r="AD73">
        <f t="shared" si="2"/>
        <v>41</v>
      </c>
    </row>
    <row r="74" spans="1:30" ht="75" x14ac:dyDescent="0.25">
      <c r="A74" s="11"/>
      <c r="B74" s="11" t="s">
        <v>113</v>
      </c>
      <c r="C74" s="11" t="s">
        <v>193</v>
      </c>
      <c r="D74" s="19" t="s">
        <v>199</v>
      </c>
      <c r="E74" s="12">
        <v>43481</v>
      </c>
      <c r="F74" s="11"/>
      <c r="G74" s="15"/>
      <c r="H74" s="11" t="s">
        <v>122</v>
      </c>
      <c r="I74" s="11" t="s">
        <v>122</v>
      </c>
      <c r="J74" t="s">
        <v>176</v>
      </c>
      <c r="K74" s="11" t="s">
        <v>122</v>
      </c>
      <c r="L74" s="11" t="s">
        <v>122</v>
      </c>
      <c r="M74" s="11" t="s">
        <v>121</v>
      </c>
      <c r="N74" s="11" t="s">
        <v>201</v>
      </c>
      <c r="O74" s="11" t="s">
        <v>121</v>
      </c>
      <c r="P74" s="11" t="s">
        <v>121</v>
      </c>
      <c r="Q74">
        <v>0</v>
      </c>
      <c r="R74" s="11" t="s">
        <v>208</v>
      </c>
      <c r="U74">
        <f>VLOOKUP(H74, 'Clincial Scoring Table'!$A$4:$B$6, 2)</f>
        <v>10</v>
      </c>
      <c r="V74">
        <f>VLOOKUP(I74, 'Clincial Scoring Table'!$A$8:$B$10, 2)</f>
        <v>1</v>
      </c>
      <c r="W74">
        <f>VLOOKUP(J74, 'Clincial Scoring Table'!$A$12:$B$16, 2, TRUE)</f>
        <v>10</v>
      </c>
      <c r="X74">
        <f>VLOOKUP(K74, 'Clincial Scoring Table'!$A$18:$B$20, 2)</f>
        <v>10</v>
      </c>
      <c r="Z74">
        <v>5</v>
      </c>
      <c r="AA74">
        <f>VLOOKUP(Q74, 'Clincial Scoring Table'!$A$25:$B$27, 2, TRUE)</f>
        <v>5</v>
      </c>
      <c r="AB74">
        <v>0</v>
      </c>
      <c r="AD74">
        <f t="shared" si="2"/>
        <v>41</v>
      </c>
    </row>
    <row r="75" spans="1:30" ht="75" x14ac:dyDescent="0.25">
      <c r="A75" s="11" t="s">
        <v>111</v>
      </c>
      <c r="B75" s="11" t="s">
        <v>114</v>
      </c>
      <c r="C75" s="11" t="s">
        <v>193</v>
      </c>
      <c r="D75" s="19" t="s">
        <v>199</v>
      </c>
      <c r="E75" s="12">
        <v>43481</v>
      </c>
      <c r="F75" s="11"/>
      <c r="G75" s="15"/>
      <c r="H75" s="11" t="s">
        <v>122</v>
      </c>
      <c r="I75" s="11" t="s">
        <v>122</v>
      </c>
      <c r="J75" t="s">
        <v>176</v>
      </c>
      <c r="K75" s="11" t="s">
        <v>122</v>
      </c>
      <c r="L75" s="11" t="s">
        <v>122</v>
      </c>
      <c r="M75" s="11" t="s">
        <v>121</v>
      </c>
      <c r="N75" s="11" t="s">
        <v>201</v>
      </c>
      <c r="O75" s="11" t="s">
        <v>121</v>
      </c>
      <c r="P75" s="11" t="s">
        <v>121</v>
      </c>
      <c r="Q75">
        <v>0</v>
      </c>
      <c r="R75" s="11" t="s">
        <v>208</v>
      </c>
      <c r="U75">
        <f>VLOOKUP(H75, 'Clincial Scoring Table'!$A$4:$B$6, 2)</f>
        <v>10</v>
      </c>
      <c r="V75">
        <f>VLOOKUP(I75, 'Clincial Scoring Table'!$A$8:$B$10, 2)</f>
        <v>1</v>
      </c>
      <c r="W75">
        <f>VLOOKUP(J75, 'Clincial Scoring Table'!$A$12:$B$16, 2, TRUE)</f>
        <v>10</v>
      </c>
      <c r="X75">
        <f>VLOOKUP(K75, 'Clincial Scoring Table'!$A$18:$B$20, 2)</f>
        <v>10</v>
      </c>
      <c r="Z75">
        <v>5</v>
      </c>
      <c r="AA75">
        <f>VLOOKUP(Q75, 'Clincial Scoring Table'!$A$25:$B$27, 2, TRUE)</f>
        <v>5</v>
      </c>
      <c r="AB75">
        <v>0</v>
      </c>
      <c r="AD75">
        <f t="shared" si="2"/>
        <v>41</v>
      </c>
    </row>
    <row r="76" spans="1:30" ht="75" x14ac:dyDescent="0.25">
      <c r="A76" s="11" t="s">
        <v>23</v>
      </c>
      <c r="B76" s="11" t="s">
        <v>116</v>
      </c>
      <c r="C76" s="11" t="s">
        <v>193</v>
      </c>
      <c r="D76" s="19" t="s">
        <v>199</v>
      </c>
      <c r="E76" s="12">
        <v>43481</v>
      </c>
      <c r="F76" s="11"/>
      <c r="G76" s="15"/>
      <c r="H76" s="11" t="s">
        <v>122</v>
      </c>
      <c r="I76" s="11" t="s">
        <v>122</v>
      </c>
      <c r="J76" t="s">
        <v>176</v>
      </c>
      <c r="K76" s="11" t="s">
        <v>122</v>
      </c>
      <c r="L76" s="11" t="s">
        <v>122</v>
      </c>
      <c r="M76" s="11" t="s">
        <v>121</v>
      </c>
      <c r="N76" s="11" t="s">
        <v>201</v>
      </c>
      <c r="O76" s="11" t="s">
        <v>121</v>
      </c>
      <c r="P76" s="11" t="s">
        <v>121</v>
      </c>
      <c r="Q76">
        <v>0</v>
      </c>
      <c r="R76" s="11" t="s">
        <v>208</v>
      </c>
      <c r="U76">
        <f>VLOOKUP(H76, 'Clincial Scoring Table'!$A$4:$B$6, 2)</f>
        <v>10</v>
      </c>
      <c r="V76">
        <f>VLOOKUP(I76, 'Clincial Scoring Table'!$A$8:$B$10, 2)</f>
        <v>1</v>
      </c>
      <c r="W76">
        <f>VLOOKUP(J76, 'Clincial Scoring Table'!$A$12:$B$16, 2, TRUE)</f>
        <v>10</v>
      </c>
      <c r="X76">
        <f>VLOOKUP(K76, 'Clincial Scoring Table'!$A$18:$B$20, 2)</f>
        <v>10</v>
      </c>
      <c r="Z76">
        <v>5</v>
      </c>
      <c r="AA76">
        <f>VLOOKUP(Q76, 'Clincial Scoring Table'!$A$25:$B$27, 2, TRUE)</f>
        <v>5</v>
      </c>
      <c r="AB76">
        <v>0</v>
      </c>
      <c r="AD76">
        <f t="shared" si="2"/>
        <v>41</v>
      </c>
    </row>
    <row r="77" spans="1:30" ht="75" x14ac:dyDescent="0.25">
      <c r="A77" s="11"/>
      <c r="B77" s="11" t="s">
        <v>118</v>
      </c>
      <c r="C77" s="11" t="s">
        <v>193</v>
      </c>
      <c r="D77" s="19" t="s">
        <v>199</v>
      </c>
      <c r="E77" s="12">
        <v>43481</v>
      </c>
      <c r="F77" s="11"/>
      <c r="G77" s="15"/>
      <c r="H77" s="11" t="s">
        <v>122</v>
      </c>
      <c r="I77" s="11" t="s">
        <v>122</v>
      </c>
      <c r="J77" t="s">
        <v>176</v>
      </c>
      <c r="K77" s="11" t="s">
        <v>122</v>
      </c>
      <c r="L77" s="11" t="s">
        <v>122</v>
      </c>
      <c r="M77" s="11" t="s">
        <v>121</v>
      </c>
      <c r="N77" s="11" t="s">
        <v>201</v>
      </c>
      <c r="O77" s="11" t="s">
        <v>121</v>
      </c>
      <c r="P77" s="11" t="s">
        <v>121</v>
      </c>
      <c r="Q77">
        <v>0</v>
      </c>
      <c r="R77" s="11" t="s">
        <v>211</v>
      </c>
      <c r="U77">
        <f>VLOOKUP(H77, 'Clincial Scoring Table'!$A$4:$B$6, 2)</f>
        <v>10</v>
      </c>
      <c r="V77">
        <f>VLOOKUP(I77, 'Clincial Scoring Table'!$A$8:$B$10, 2)</f>
        <v>1</v>
      </c>
      <c r="W77">
        <f>VLOOKUP(J77, 'Clincial Scoring Table'!$A$12:$B$16, 2, TRUE)</f>
        <v>10</v>
      </c>
      <c r="X77">
        <f>VLOOKUP(K77, 'Clincial Scoring Table'!$A$18:$B$20, 2)</f>
        <v>10</v>
      </c>
      <c r="Z77">
        <v>5</v>
      </c>
      <c r="AA77">
        <f>VLOOKUP(Q77, 'Clincial Scoring Table'!$A$25:$B$27, 2, TRUE)</f>
        <v>5</v>
      </c>
      <c r="AB77">
        <v>0</v>
      </c>
      <c r="AD77">
        <f t="shared" si="2"/>
        <v>41</v>
      </c>
    </row>
    <row r="78" spans="1:30" ht="60" x14ac:dyDescent="0.25">
      <c r="A78" s="11" t="s">
        <v>26</v>
      </c>
      <c r="B78" s="11" t="s">
        <v>29</v>
      </c>
      <c r="C78" s="11" t="s">
        <v>179</v>
      </c>
      <c r="D78" s="19" t="s">
        <v>190</v>
      </c>
      <c r="E78" s="12">
        <v>43840</v>
      </c>
      <c r="F78" s="11" t="s">
        <v>28</v>
      </c>
      <c r="G78" s="15">
        <v>3400</v>
      </c>
      <c r="H78" s="11" t="s">
        <v>125</v>
      </c>
      <c r="I78" s="11" t="s">
        <v>145</v>
      </c>
      <c r="J78" t="s">
        <v>176</v>
      </c>
      <c r="K78" s="11" t="s">
        <v>146</v>
      </c>
      <c r="L78" s="11" t="s">
        <v>122</v>
      </c>
      <c r="M78" s="11" t="s">
        <v>121</v>
      </c>
      <c r="N78" s="11" t="s">
        <v>203</v>
      </c>
      <c r="O78" s="11" t="s">
        <v>170</v>
      </c>
      <c r="P78" s="11" t="s">
        <v>121</v>
      </c>
      <c r="Q78">
        <v>7</v>
      </c>
      <c r="R78" s="11" t="s">
        <v>210</v>
      </c>
      <c r="U78">
        <f>VLOOKUP(H78, 'Clincial Scoring Table'!$A$4:$B$6, 2)</f>
        <v>10</v>
      </c>
      <c r="V78">
        <f>VLOOKUP(I78, 'Clincial Scoring Table'!$A$8:$B$10, 2)</f>
        <v>10</v>
      </c>
      <c r="W78">
        <f>VLOOKUP(J78, 'Clincial Scoring Table'!$A$12:$B$16, 2, TRUE)</f>
        <v>10</v>
      </c>
      <c r="X78">
        <f>VLOOKUP(K78, 'Clincial Scoring Table'!$A$18:$B$20, 2)</f>
        <v>5</v>
      </c>
      <c r="Z78">
        <v>5</v>
      </c>
      <c r="AA78">
        <v>0</v>
      </c>
      <c r="AB78">
        <v>0</v>
      </c>
      <c r="AD78">
        <f t="shared" si="2"/>
        <v>40</v>
      </c>
    </row>
    <row r="79" spans="1:30" ht="60" x14ac:dyDescent="0.25">
      <c r="A79" s="11" t="s">
        <v>26</v>
      </c>
      <c r="B79" s="11" t="s">
        <v>27</v>
      </c>
      <c r="C79" s="11" t="s">
        <v>179</v>
      </c>
      <c r="D79" s="19" t="s">
        <v>190</v>
      </c>
      <c r="E79" s="12">
        <v>43840</v>
      </c>
      <c r="F79" s="11" t="s">
        <v>28</v>
      </c>
      <c r="G79" s="15">
        <v>3800</v>
      </c>
      <c r="H79" s="11" t="s">
        <v>125</v>
      </c>
      <c r="I79" s="11" t="s">
        <v>145</v>
      </c>
      <c r="J79" t="s">
        <v>176</v>
      </c>
      <c r="K79" s="11" t="s">
        <v>146</v>
      </c>
      <c r="L79" s="11" t="s">
        <v>122</v>
      </c>
      <c r="M79" s="11" t="s">
        <v>121</v>
      </c>
      <c r="N79" s="11" t="s">
        <v>203</v>
      </c>
      <c r="O79" s="11" t="s">
        <v>170</v>
      </c>
      <c r="P79" s="11" t="s">
        <v>121</v>
      </c>
      <c r="Q79">
        <v>3</v>
      </c>
      <c r="R79" s="11" t="s">
        <v>210</v>
      </c>
      <c r="U79">
        <f>VLOOKUP(H79, 'Clincial Scoring Table'!$A$4:$B$6, 2)</f>
        <v>10</v>
      </c>
      <c r="V79">
        <f>VLOOKUP(I79, 'Clincial Scoring Table'!$A$8:$B$10, 2)</f>
        <v>10</v>
      </c>
      <c r="W79">
        <f>VLOOKUP(J79, 'Clincial Scoring Table'!$A$12:$B$16, 2, TRUE)</f>
        <v>10</v>
      </c>
      <c r="X79">
        <f>VLOOKUP(K79, 'Clincial Scoring Table'!$A$18:$B$20, 2)</f>
        <v>5</v>
      </c>
      <c r="Z79">
        <v>5</v>
      </c>
      <c r="AA79">
        <v>0</v>
      </c>
      <c r="AB79">
        <v>0</v>
      </c>
      <c r="AD79">
        <f t="shared" si="2"/>
        <v>40</v>
      </c>
    </row>
    <row r="80" spans="1:30" ht="75" x14ac:dyDescent="0.25">
      <c r="A80" s="11"/>
      <c r="B80" s="11" t="s">
        <v>47</v>
      </c>
      <c r="C80" s="11" t="s">
        <v>193</v>
      </c>
      <c r="D80" s="19" t="s">
        <v>199</v>
      </c>
      <c r="E80" s="12">
        <v>41565</v>
      </c>
      <c r="F80" s="11" t="s">
        <v>48</v>
      </c>
      <c r="G80" s="15"/>
      <c r="H80" s="11" t="s">
        <v>125</v>
      </c>
      <c r="I80" s="11" t="s">
        <v>144</v>
      </c>
      <c r="J80" t="s">
        <v>176</v>
      </c>
      <c r="K80" s="11" t="s">
        <v>122</v>
      </c>
      <c r="L80" s="11" t="s">
        <v>122</v>
      </c>
      <c r="M80" s="11" t="s">
        <v>121</v>
      </c>
      <c r="N80" s="11" t="s">
        <v>203</v>
      </c>
      <c r="O80" s="11" t="s">
        <v>121</v>
      </c>
      <c r="P80" s="11" t="s">
        <v>174</v>
      </c>
      <c r="Q80">
        <v>3</v>
      </c>
      <c r="R80" s="11" t="s">
        <v>246</v>
      </c>
      <c r="U80">
        <f>VLOOKUP(H80, 'Clincial Scoring Table'!$A$4:$B$6, 2)</f>
        <v>10</v>
      </c>
      <c r="V80">
        <f>VLOOKUP(I80, 'Clincial Scoring Table'!$A$8:$B$10, 2)</f>
        <v>5</v>
      </c>
      <c r="W80">
        <f>VLOOKUP(J80, 'Clincial Scoring Table'!$A$12:$B$16, 2, TRUE)</f>
        <v>10</v>
      </c>
      <c r="X80">
        <f>VLOOKUP(K80, 'Clincial Scoring Table'!$A$18:$B$20, 2)</f>
        <v>10</v>
      </c>
      <c r="Z80">
        <v>5</v>
      </c>
      <c r="AA80">
        <v>0</v>
      </c>
      <c r="AB80">
        <v>0</v>
      </c>
      <c r="AD80">
        <f t="shared" si="2"/>
        <v>40</v>
      </c>
    </row>
  </sheetData>
  <autoFilter ref="A1:S80" xr:uid="{1F3D4CAE-1058-41FC-9CFC-5CB3B27D66D0}"/>
  <sortState xmlns:xlrd2="http://schemas.microsoft.com/office/spreadsheetml/2017/richdata2" ref="A4:AD80">
    <sortCondition descending="1" ref="AD4:AD80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8BC73-781A-4461-BF8C-7333BE169FCB}">
  <dimension ref="A1:K61"/>
  <sheetViews>
    <sheetView workbookViewId="0"/>
  </sheetViews>
  <sheetFormatPr defaultRowHeight="15" x14ac:dyDescent="0.25"/>
  <cols>
    <col min="1" max="1" width="42.85546875" style="14" customWidth="1"/>
    <col min="2" max="2" width="10" customWidth="1"/>
    <col min="4" max="4" width="41.42578125" customWidth="1"/>
    <col min="5" max="5" width="9.7109375" customWidth="1"/>
    <col min="13" max="13" width="14.5703125" customWidth="1"/>
    <col min="14" max="14" width="9.85546875" customWidth="1"/>
    <col min="16" max="16" width="10.28515625" customWidth="1"/>
    <col min="19" max="19" width="17.140625" customWidth="1"/>
    <col min="22" max="22" width="8.85546875" customWidth="1"/>
    <col min="23" max="23" width="11.140625" customWidth="1"/>
  </cols>
  <sheetData>
    <row r="1" spans="1:6" s="28" customFormat="1" ht="19.5" customHeight="1" x14ac:dyDescent="0.25">
      <c r="A1" s="29" t="s">
        <v>258</v>
      </c>
      <c r="B1" s="42"/>
      <c r="C1" s="42"/>
      <c r="D1" s="42"/>
    </row>
    <row r="3" spans="1:6" x14ac:dyDescent="0.25">
      <c r="A3" s="36" t="s">
        <v>233</v>
      </c>
      <c r="B3" s="20"/>
      <c r="C3" s="20"/>
      <c r="D3" s="35"/>
    </row>
    <row r="4" spans="1:6" x14ac:dyDescent="0.25">
      <c r="A4" s="24" t="s">
        <v>120</v>
      </c>
      <c r="B4" s="35">
        <v>35</v>
      </c>
    </row>
    <row r="5" spans="1:6" x14ac:dyDescent="0.25">
      <c r="A5" s="24" t="s">
        <v>144</v>
      </c>
      <c r="B5">
        <v>20</v>
      </c>
    </row>
    <row r="6" spans="1:6" x14ac:dyDescent="0.25">
      <c r="A6" s="24" t="s">
        <v>125</v>
      </c>
      <c r="B6">
        <v>10</v>
      </c>
    </row>
    <row r="7" spans="1:6" x14ac:dyDescent="0.25">
      <c r="A7" s="20" t="s">
        <v>226</v>
      </c>
      <c r="B7" s="20"/>
      <c r="C7" s="20"/>
    </row>
    <row r="8" spans="1:6" x14ac:dyDescent="0.25">
      <c r="A8" s="24" t="s">
        <v>141</v>
      </c>
      <c r="B8">
        <v>10</v>
      </c>
    </row>
    <row r="9" spans="1:6" x14ac:dyDescent="0.25">
      <c r="A9" s="24" t="s">
        <v>144</v>
      </c>
      <c r="B9">
        <v>5</v>
      </c>
    </row>
    <row r="10" spans="1:6" x14ac:dyDescent="0.25">
      <c r="A10" s="24" t="s">
        <v>145</v>
      </c>
      <c r="B10">
        <v>1</v>
      </c>
    </row>
    <row r="11" spans="1:6" x14ac:dyDescent="0.25">
      <c r="A11" s="20" t="s">
        <v>227</v>
      </c>
      <c r="B11" s="20"/>
      <c r="C11" s="20"/>
      <c r="D11" s="20"/>
      <c r="E11" s="20"/>
      <c r="F11" s="20"/>
    </row>
    <row r="12" spans="1:6" x14ac:dyDescent="0.25">
      <c r="A12" s="26" t="s">
        <v>140</v>
      </c>
      <c r="B12">
        <v>20</v>
      </c>
    </row>
    <row r="13" spans="1:6" x14ac:dyDescent="0.25">
      <c r="A13" s="26" t="s">
        <v>121</v>
      </c>
      <c r="B13">
        <v>0</v>
      </c>
    </row>
    <row r="14" spans="1:6" x14ac:dyDescent="0.25">
      <c r="A14" s="26" t="s">
        <v>222</v>
      </c>
      <c r="B14">
        <v>10</v>
      </c>
    </row>
    <row r="15" spans="1:6" x14ac:dyDescent="0.25">
      <c r="A15" s="26" t="s">
        <v>177</v>
      </c>
      <c r="B15">
        <v>15</v>
      </c>
    </row>
    <row r="16" spans="1:6" x14ac:dyDescent="0.25">
      <c r="A16" s="27" t="s">
        <v>237</v>
      </c>
      <c r="B16">
        <v>20</v>
      </c>
    </row>
    <row r="17" spans="1:3" x14ac:dyDescent="0.25">
      <c r="A17" s="20" t="s">
        <v>228</v>
      </c>
      <c r="B17" s="20"/>
      <c r="C17" s="20"/>
    </row>
    <row r="18" spans="1:3" x14ac:dyDescent="0.25">
      <c r="A18" s="24" t="s">
        <v>140</v>
      </c>
      <c r="B18">
        <v>20</v>
      </c>
    </row>
    <row r="19" spans="1:3" x14ac:dyDescent="0.25">
      <c r="A19" s="24" t="s">
        <v>223</v>
      </c>
      <c r="B19">
        <v>5</v>
      </c>
    </row>
    <row r="20" spans="1:3" x14ac:dyDescent="0.25">
      <c r="A20" s="24" t="s">
        <v>122</v>
      </c>
      <c r="B20">
        <v>10</v>
      </c>
    </row>
    <row r="21" spans="1:3" s="35" customFormat="1" x14ac:dyDescent="0.25">
      <c r="A21" s="36" t="s">
        <v>263</v>
      </c>
      <c r="B21" s="36"/>
    </row>
    <row r="22" spans="1:3" s="35" customFormat="1" x14ac:dyDescent="0.25">
      <c r="A22" s="37" t="s">
        <v>265</v>
      </c>
      <c r="B22" s="35">
        <v>5</v>
      </c>
    </row>
    <row r="23" spans="1:3" x14ac:dyDescent="0.25">
      <c r="A23" s="24" t="s">
        <v>121</v>
      </c>
      <c r="B23">
        <v>0</v>
      </c>
    </row>
    <row r="24" spans="1:3" x14ac:dyDescent="0.25">
      <c r="A24" s="20" t="s">
        <v>229</v>
      </c>
      <c r="B24" s="20"/>
      <c r="C24" s="20"/>
    </row>
    <row r="25" spans="1:3" x14ac:dyDescent="0.25">
      <c r="A25" s="24">
        <v>0</v>
      </c>
      <c r="B25">
        <v>5</v>
      </c>
    </row>
    <row r="26" spans="1:3" x14ac:dyDescent="0.25">
      <c r="A26" s="25">
        <v>1</v>
      </c>
      <c r="B26">
        <v>2</v>
      </c>
    </row>
    <row r="27" spans="1:3" x14ac:dyDescent="0.25">
      <c r="A27" s="24" t="s">
        <v>230</v>
      </c>
      <c r="B27">
        <v>0</v>
      </c>
    </row>
    <row r="28" spans="1:3" s="34" customFormat="1" x14ac:dyDescent="0.25">
      <c r="A28" s="33" t="s">
        <v>264</v>
      </c>
    </row>
    <row r="29" spans="1:3" s="30" customFormat="1" x14ac:dyDescent="0.25">
      <c r="A29" s="32" t="s">
        <v>140</v>
      </c>
      <c r="B29" s="30">
        <v>10</v>
      </c>
    </row>
    <row r="30" spans="1:3" s="30" customFormat="1" x14ac:dyDescent="0.25">
      <c r="A30" s="32" t="s">
        <v>121</v>
      </c>
      <c r="B30" s="30">
        <v>0</v>
      </c>
    </row>
    <row r="31" spans="1:3" s="30" customFormat="1" x14ac:dyDescent="0.25">
      <c r="A31" s="32" t="s">
        <v>222</v>
      </c>
      <c r="B31" s="30">
        <v>5</v>
      </c>
    </row>
    <row r="32" spans="1:3" x14ac:dyDescent="0.25">
      <c r="A32" s="20" t="s">
        <v>232</v>
      </c>
      <c r="B32" s="20"/>
    </row>
    <row r="33" spans="1:11" x14ac:dyDescent="0.25">
      <c r="A33" s="24" t="s">
        <v>231</v>
      </c>
      <c r="B33">
        <v>5</v>
      </c>
    </row>
    <row r="34" spans="1:11" x14ac:dyDescent="0.25">
      <c r="A34" s="24" t="s">
        <v>216</v>
      </c>
      <c r="B34">
        <v>0</v>
      </c>
    </row>
    <row r="36" spans="1:11" ht="18.75" customHeight="1" x14ac:dyDescent="0.25">
      <c r="A36" s="14" t="s">
        <v>126</v>
      </c>
      <c r="B36" s="2" t="s">
        <v>236</v>
      </c>
      <c r="C36" s="14"/>
      <c r="D36" s="14"/>
      <c r="E36" s="14"/>
      <c r="F36" s="14"/>
      <c r="G36" s="14"/>
    </row>
    <row r="39" spans="1:11" x14ac:dyDescent="0.25">
      <c r="A39" s="14" t="s">
        <v>134</v>
      </c>
      <c r="B39" t="s">
        <v>128</v>
      </c>
    </row>
    <row r="40" spans="1:11" x14ac:dyDescent="0.25">
      <c r="B40" t="s">
        <v>129</v>
      </c>
      <c r="K40" s="21"/>
    </row>
    <row r="41" spans="1:11" x14ac:dyDescent="0.25">
      <c r="B41" t="s">
        <v>130</v>
      </c>
    </row>
    <row r="42" spans="1:11" x14ac:dyDescent="0.25">
      <c r="B42" t="s">
        <v>131</v>
      </c>
    </row>
    <row r="43" spans="1:11" x14ac:dyDescent="0.25">
      <c r="B43" t="s">
        <v>132</v>
      </c>
    </row>
    <row r="44" spans="1:11" x14ac:dyDescent="0.25">
      <c r="B44" t="s">
        <v>224</v>
      </c>
    </row>
    <row r="45" spans="1:11" x14ac:dyDescent="0.25">
      <c r="B45" s="30" t="s">
        <v>256</v>
      </c>
      <c r="C45" s="30"/>
    </row>
    <row r="47" spans="1:11" x14ac:dyDescent="0.25">
      <c r="A47" s="14" t="s">
        <v>135</v>
      </c>
      <c r="B47" t="s">
        <v>133</v>
      </c>
    </row>
    <row r="48" spans="1:11" x14ac:dyDescent="0.25">
      <c r="B48" t="s">
        <v>136</v>
      </c>
    </row>
    <row r="49" spans="1:3" x14ac:dyDescent="0.25">
      <c r="B49" t="s">
        <v>137</v>
      </c>
    </row>
    <row r="50" spans="1:3" x14ac:dyDescent="0.25">
      <c r="B50" t="s">
        <v>138</v>
      </c>
    </row>
    <row r="51" spans="1:3" x14ac:dyDescent="0.25">
      <c r="B51" t="s">
        <v>139</v>
      </c>
    </row>
    <row r="52" spans="1:3" x14ac:dyDescent="0.25">
      <c r="B52" t="s">
        <v>225</v>
      </c>
    </row>
    <row r="53" spans="1:3" x14ac:dyDescent="0.25">
      <c r="B53" s="30" t="s">
        <v>257</v>
      </c>
      <c r="C53" s="30"/>
    </row>
    <row r="55" spans="1:3" x14ac:dyDescent="0.25">
      <c r="A55" s="14" t="s">
        <v>160</v>
      </c>
      <c r="B55" t="s">
        <v>154</v>
      </c>
    </row>
    <row r="56" spans="1:3" x14ac:dyDescent="0.25">
      <c r="B56" t="s">
        <v>153</v>
      </c>
    </row>
    <row r="58" spans="1:3" x14ac:dyDescent="0.25">
      <c r="A58" s="14" t="s">
        <v>244</v>
      </c>
      <c r="B58" t="s">
        <v>155</v>
      </c>
    </row>
    <row r="59" spans="1:3" x14ac:dyDescent="0.25">
      <c r="B59" t="s">
        <v>156</v>
      </c>
    </row>
    <row r="60" spans="1:3" x14ac:dyDescent="0.25">
      <c r="B60" t="s">
        <v>206</v>
      </c>
    </row>
    <row r="61" spans="1:3" ht="45" x14ac:dyDescent="0.25">
      <c r="A61" s="14" t="s">
        <v>250</v>
      </c>
    </row>
  </sheetData>
  <mergeCells count="1">
    <mergeCell ref="B1:D1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CCF4-BDBA-4ABB-A82B-EB3E1869C587}">
  <dimension ref="A1:C28"/>
  <sheetViews>
    <sheetView zoomScale="140" zoomScaleNormal="140" workbookViewId="0"/>
  </sheetViews>
  <sheetFormatPr defaultRowHeight="15" x14ac:dyDescent="0.25"/>
  <cols>
    <col min="1" max="1" width="33.7109375" customWidth="1"/>
    <col min="2" max="2" width="89.28515625" style="14" customWidth="1"/>
    <col min="3" max="3" width="63.28515625" style="14" customWidth="1"/>
  </cols>
  <sheetData>
    <row r="1" spans="1:3" s="1" customFormat="1" x14ac:dyDescent="0.25">
      <c r="A1" s="1" t="s">
        <v>0</v>
      </c>
      <c r="B1" s="20" t="s">
        <v>1</v>
      </c>
      <c r="C1" s="20" t="s">
        <v>123</v>
      </c>
    </row>
    <row r="2" spans="1:3" ht="30" x14ac:dyDescent="0.25">
      <c r="A2" t="s">
        <v>119</v>
      </c>
      <c r="B2" s="14" t="s">
        <v>221</v>
      </c>
      <c r="C2" s="14" t="s">
        <v>175</v>
      </c>
    </row>
    <row r="3" spans="1:3" ht="30" x14ac:dyDescent="0.25">
      <c r="A3" t="s">
        <v>2</v>
      </c>
      <c r="B3" s="14" t="s">
        <v>3</v>
      </c>
      <c r="C3" s="14" t="s">
        <v>220</v>
      </c>
    </row>
    <row r="4" spans="1:3" x14ac:dyDescent="0.25">
      <c r="A4" t="s">
        <v>5</v>
      </c>
      <c r="B4" s="14" t="s">
        <v>7</v>
      </c>
      <c r="C4" s="14" t="s">
        <v>269</v>
      </c>
    </row>
    <row r="5" spans="1:3" ht="30" x14ac:dyDescent="0.25">
      <c r="A5" t="s">
        <v>126</v>
      </c>
      <c r="B5" s="14" t="s">
        <v>127</v>
      </c>
      <c r="C5" s="14" t="s">
        <v>124</v>
      </c>
    </row>
    <row r="6" spans="1:3" x14ac:dyDescent="0.25">
      <c r="A6" t="s">
        <v>155</v>
      </c>
      <c r="B6" s="14" t="s">
        <v>161</v>
      </c>
      <c r="C6" s="14" t="s">
        <v>165</v>
      </c>
    </row>
    <row r="7" spans="1:3" x14ac:dyDescent="0.25">
      <c r="A7" t="s">
        <v>156</v>
      </c>
      <c r="B7" s="14" t="s">
        <v>162</v>
      </c>
      <c r="C7" s="14" t="s">
        <v>166</v>
      </c>
    </row>
    <row r="8" spans="1:3" ht="30" x14ac:dyDescent="0.25">
      <c r="A8" t="s">
        <v>206</v>
      </c>
      <c r="B8" s="14" t="s">
        <v>219</v>
      </c>
      <c r="C8" s="14" t="s">
        <v>266</v>
      </c>
    </row>
    <row r="9" spans="1:3" s="35" customFormat="1" x14ac:dyDescent="0.25">
      <c r="A9" s="35" t="s">
        <v>256</v>
      </c>
      <c r="B9" s="38" t="s">
        <v>259</v>
      </c>
      <c r="C9" s="38" t="s">
        <v>260</v>
      </c>
    </row>
    <row r="10" spans="1:3" ht="30" x14ac:dyDescent="0.25">
      <c r="A10" t="s">
        <v>153</v>
      </c>
      <c r="B10" s="14" t="s">
        <v>234</v>
      </c>
      <c r="C10" s="14" t="s">
        <v>243</v>
      </c>
    </row>
    <row r="13" spans="1:3" x14ac:dyDescent="0.25">
      <c r="A13" t="s">
        <v>134</v>
      </c>
      <c r="B13" s="14" t="s">
        <v>128</v>
      </c>
    </row>
    <row r="14" spans="1:3" x14ac:dyDescent="0.25">
      <c r="B14" s="14" t="s">
        <v>129</v>
      </c>
    </row>
    <row r="15" spans="1:3" x14ac:dyDescent="0.25">
      <c r="B15" s="14" t="s">
        <v>131</v>
      </c>
    </row>
    <row r="16" spans="1:3" x14ac:dyDescent="0.25">
      <c r="B16" s="14" t="s">
        <v>132</v>
      </c>
    </row>
    <row r="17" spans="1:3" s="35" customFormat="1" x14ac:dyDescent="0.25">
      <c r="B17" s="38" t="s">
        <v>256</v>
      </c>
      <c r="C17" s="38"/>
    </row>
    <row r="19" spans="1:3" x14ac:dyDescent="0.25">
      <c r="A19" t="s">
        <v>135</v>
      </c>
      <c r="B19" s="14" t="s">
        <v>133</v>
      </c>
    </row>
    <row r="20" spans="1:3" x14ac:dyDescent="0.25">
      <c r="B20" s="14" t="s">
        <v>136</v>
      </c>
    </row>
    <row r="21" spans="1:3" x14ac:dyDescent="0.25">
      <c r="B21" s="14" t="s">
        <v>138</v>
      </c>
    </row>
    <row r="22" spans="1:3" x14ac:dyDescent="0.25">
      <c r="B22" s="14" t="s">
        <v>139</v>
      </c>
    </row>
    <row r="23" spans="1:3" s="35" customFormat="1" x14ac:dyDescent="0.25">
      <c r="B23" s="38" t="s">
        <v>257</v>
      </c>
      <c r="C23" s="38"/>
    </row>
    <row r="25" spans="1:3" x14ac:dyDescent="0.25">
      <c r="A25" t="s">
        <v>160</v>
      </c>
      <c r="B25" s="14" t="s">
        <v>155</v>
      </c>
    </row>
    <row r="26" spans="1:3" s="14" customFormat="1" x14ac:dyDescent="0.25">
      <c r="A26"/>
      <c r="B26" s="14" t="s">
        <v>156</v>
      </c>
    </row>
    <row r="27" spans="1:3" s="14" customFormat="1" x14ac:dyDescent="0.25">
      <c r="A27"/>
      <c r="B27" s="14" t="s">
        <v>206</v>
      </c>
    </row>
    <row r="28" spans="1:3" s="14" customFormat="1" x14ac:dyDescent="0.25">
      <c r="A28"/>
      <c r="B28" s="14" t="s">
        <v>153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6763B-0185-429A-9794-D627A2027D05}">
  <sheetPr>
    <outlinePr summaryBelow="0" summaryRight="0"/>
  </sheetPr>
  <dimension ref="A1:X6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85546875" style="2" customWidth="1"/>
    <col min="2" max="2" width="36.5703125" style="14" bestFit="1" customWidth="1"/>
    <col min="3" max="3" width="34.7109375" customWidth="1"/>
    <col min="4" max="4" width="7.42578125" style="2" customWidth="1"/>
    <col min="5" max="5" width="15.28515625" style="13" bestFit="1" customWidth="1"/>
    <col min="6" max="6" width="14" customWidth="1"/>
    <col min="7" max="7" width="10.5703125" style="18" customWidth="1"/>
    <col min="8" max="8" width="12.140625" customWidth="1"/>
    <col min="9" max="10" width="11.42578125" customWidth="1"/>
    <col min="11" max="11" width="12.28515625" customWidth="1"/>
    <col min="12" max="12" width="20.42578125" customWidth="1"/>
    <col min="13" max="13" width="11.7109375" customWidth="1"/>
    <col min="14" max="14" width="12.85546875" customWidth="1"/>
    <col min="15" max="15" width="14" customWidth="1"/>
    <col min="16" max="16" width="34.140625" customWidth="1"/>
    <col min="17" max="17" width="3.5703125" style="23" customWidth="1"/>
    <col min="18" max="18" width="9.85546875" customWidth="1"/>
    <col min="19" max="20" width="10.140625" customWidth="1"/>
    <col min="21" max="21" width="11.42578125" customWidth="1"/>
    <col min="22" max="22" width="10.7109375" customWidth="1"/>
    <col min="23" max="23" width="3.5703125" style="23" customWidth="1"/>
    <col min="24" max="24" width="22.140625" customWidth="1"/>
  </cols>
  <sheetData>
    <row r="1" spans="1:24" s="6" customFormat="1" ht="75" x14ac:dyDescent="0.3">
      <c r="A1" s="3" t="s">
        <v>8</v>
      </c>
      <c r="B1" s="31" t="s">
        <v>9</v>
      </c>
      <c r="C1" s="4" t="s">
        <v>10</v>
      </c>
      <c r="D1" s="3" t="s">
        <v>183</v>
      </c>
      <c r="E1" s="5" t="s">
        <v>11</v>
      </c>
      <c r="F1" s="4" t="s">
        <v>12</v>
      </c>
      <c r="G1" s="16" t="s">
        <v>143</v>
      </c>
      <c r="H1" s="4" t="s">
        <v>119</v>
      </c>
      <c r="I1" s="4" t="s">
        <v>2</v>
      </c>
      <c r="J1" s="4" t="s">
        <v>268</v>
      </c>
      <c r="K1" s="4" t="s">
        <v>5</v>
      </c>
      <c r="L1" s="4" t="s">
        <v>126</v>
      </c>
      <c r="M1" s="4" t="s">
        <v>157</v>
      </c>
      <c r="N1" s="4" t="s">
        <v>159</v>
      </c>
      <c r="O1" s="4" t="s">
        <v>206</v>
      </c>
      <c r="P1" s="4" t="s">
        <v>160</v>
      </c>
      <c r="Q1" s="22"/>
      <c r="R1" s="4" t="s">
        <v>119</v>
      </c>
      <c r="S1" s="4" t="s">
        <v>2</v>
      </c>
      <c r="T1" s="4" t="s">
        <v>256</v>
      </c>
      <c r="U1" s="4" t="s">
        <v>5</v>
      </c>
      <c r="V1" s="4" t="s">
        <v>160</v>
      </c>
      <c r="W1" s="22"/>
      <c r="X1" s="4" t="s">
        <v>238</v>
      </c>
    </row>
    <row r="2" spans="1:24" s="10" customFormat="1" ht="37.5" x14ac:dyDescent="0.3">
      <c r="A2" s="7" t="s">
        <v>267</v>
      </c>
      <c r="B2" s="8"/>
      <c r="C2" s="8"/>
      <c r="D2" s="7"/>
      <c r="E2" s="9"/>
      <c r="F2" s="8"/>
      <c r="G2" s="17"/>
      <c r="Q2" s="22"/>
      <c r="W2" s="22"/>
    </row>
    <row r="3" spans="1:24" s="10" customFormat="1" ht="18.75" x14ac:dyDescent="0.3">
      <c r="A3" s="7" t="s">
        <v>187</v>
      </c>
      <c r="B3" s="8"/>
      <c r="C3" s="8"/>
      <c r="D3" s="7"/>
      <c r="E3" s="9"/>
      <c r="F3" s="8"/>
      <c r="G3" s="17"/>
      <c r="Q3" s="22"/>
      <c r="W3" s="22"/>
    </row>
    <row r="4" spans="1:24" ht="53.25" customHeight="1" x14ac:dyDescent="0.25">
      <c r="A4" s="11"/>
      <c r="B4" s="11" t="s">
        <v>253</v>
      </c>
      <c r="C4" s="11" t="s">
        <v>252</v>
      </c>
      <c r="D4" s="19" t="s">
        <v>184</v>
      </c>
      <c r="E4" s="12">
        <v>44197</v>
      </c>
      <c r="F4" s="11" t="s">
        <v>254</v>
      </c>
      <c r="G4" s="15">
        <v>250000</v>
      </c>
      <c r="H4" s="11" t="s">
        <v>120</v>
      </c>
      <c r="I4" s="11" t="s">
        <v>122</v>
      </c>
      <c r="J4" s="11" t="s">
        <v>121</v>
      </c>
      <c r="K4" s="11" t="s">
        <v>140</v>
      </c>
      <c r="L4" s="11" t="s">
        <v>121</v>
      </c>
      <c r="M4" s="11" t="s">
        <v>121</v>
      </c>
      <c r="N4" s="11" t="s">
        <v>121</v>
      </c>
      <c r="O4" s="11" t="s">
        <v>261</v>
      </c>
      <c r="P4" s="11" t="s">
        <v>262</v>
      </c>
      <c r="R4">
        <f>VLOOKUP(H4, 'Clincial Scoring Table'!$A$4:$B$6, 2)</f>
        <v>35</v>
      </c>
      <c r="S4">
        <f>VLOOKUP(I4,'Claims Scoring Table'!A8:B11, 2)</f>
        <v>5</v>
      </c>
      <c r="T4">
        <f>VLOOKUP(J4,'Claims Scoring Table'!A17:B19, 2)</f>
        <v>0</v>
      </c>
      <c r="U4">
        <f>VLOOKUP(K4,'Claims Scoring Table'!A13:B15, 2)</f>
        <v>10</v>
      </c>
      <c r="V4">
        <v>5</v>
      </c>
      <c r="X4">
        <f>SUM(R4:V4)</f>
        <v>55</v>
      </c>
    </row>
    <row r="5" spans="1:24" s="10" customFormat="1" ht="18.75" x14ac:dyDescent="0.3">
      <c r="A5" s="7" t="s">
        <v>189</v>
      </c>
      <c r="B5" s="8"/>
      <c r="C5" s="8"/>
      <c r="D5" s="7"/>
      <c r="E5" s="9"/>
      <c r="F5" s="8"/>
      <c r="G5" s="17"/>
      <c r="Q5" s="22"/>
      <c r="W5" s="22"/>
    </row>
    <row r="6" spans="1:24" s="10" customFormat="1" ht="18.75" x14ac:dyDescent="0.3">
      <c r="A6" s="7" t="s">
        <v>188</v>
      </c>
      <c r="B6" s="8"/>
      <c r="C6" s="8"/>
      <c r="D6" s="7"/>
      <c r="E6" s="9"/>
      <c r="F6" s="8"/>
      <c r="G6" s="17"/>
      <c r="Q6" s="22"/>
      <c r="W6" s="22"/>
    </row>
  </sheetData>
  <autoFilter ref="A1:P6" xr:uid="{1F3D4CAE-1058-41FC-9CFC-5CB3B27D66D0}"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5F36-CD48-4EEA-B171-073AD9FE65A9}">
  <dimension ref="A1:L43"/>
  <sheetViews>
    <sheetView workbookViewId="0"/>
  </sheetViews>
  <sheetFormatPr defaultRowHeight="15" x14ac:dyDescent="0.25"/>
  <cols>
    <col min="1" max="1" width="42.85546875" style="38" customWidth="1"/>
    <col min="2" max="2" width="10" style="35" customWidth="1"/>
    <col min="3" max="3" width="9.140625" style="35"/>
    <col min="4" max="4" width="41.42578125" style="35" customWidth="1"/>
    <col min="5" max="5" width="9.7109375" style="35" customWidth="1"/>
    <col min="6" max="12" width="9.140625" style="35"/>
    <col min="13" max="13" width="14.5703125" style="35" customWidth="1"/>
    <col min="14" max="14" width="9.85546875" style="35" customWidth="1"/>
    <col min="15" max="15" width="9.140625" style="35"/>
    <col min="16" max="16" width="10.28515625" style="35" customWidth="1"/>
    <col min="17" max="18" width="9.140625" style="35"/>
    <col min="19" max="19" width="17.140625" style="35" customWidth="1"/>
    <col min="20" max="21" width="9.140625" style="35"/>
    <col min="22" max="22" width="8.85546875" style="35" customWidth="1"/>
    <col min="23" max="23" width="11.140625" style="35" customWidth="1"/>
    <col min="24" max="16384" width="9.140625" style="35"/>
  </cols>
  <sheetData>
    <row r="1" spans="1:12" s="38" customFormat="1" ht="19.5" customHeight="1" x14ac:dyDescent="0.25">
      <c r="A1" s="36" t="s">
        <v>271</v>
      </c>
      <c r="B1" s="43"/>
      <c r="C1" s="43"/>
      <c r="D1" s="43"/>
    </row>
    <row r="3" spans="1:12" x14ac:dyDescent="0.25">
      <c r="A3" s="36" t="s">
        <v>233</v>
      </c>
      <c r="B3" s="36"/>
      <c r="C3" s="36"/>
    </row>
    <row r="4" spans="1:12" ht="18.75" x14ac:dyDescent="0.25">
      <c r="A4" s="37" t="s">
        <v>120</v>
      </c>
      <c r="B4" s="35">
        <v>35</v>
      </c>
      <c r="H4" s="31"/>
      <c r="I4" s="31"/>
      <c r="J4" s="31"/>
      <c r="K4" s="31"/>
      <c r="L4" s="31"/>
    </row>
    <row r="5" spans="1:12" x14ac:dyDescent="0.25">
      <c r="A5" s="37" t="s">
        <v>144</v>
      </c>
      <c r="B5" s="35">
        <v>20</v>
      </c>
    </row>
    <row r="6" spans="1:12" x14ac:dyDescent="0.25">
      <c r="A6" s="37" t="s">
        <v>125</v>
      </c>
      <c r="B6" s="35">
        <v>10</v>
      </c>
    </row>
    <row r="7" spans="1:12" x14ac:dyDescent="0.25">
      <c r="A7" s="36" t="s">
        <v>226</v>
      </c>
      <c r="B7" s="36"/>
      <c r="C7" s="36"/>
    </row>
    <row r="8" spans="1:12" x14ac:dyDescent="0.25">
      <c r="A8" s="37" t="s">
        <v>141</v>
      </c>
      <c r="B8" s="35">
        <v>10</v>
      </c>
    </row>
    <row r="9" spans="1:12" x14ac:dyDescent="0.25">
      <c r="A9" s="37" t="s">
        <v>144</v>
      </c>
      <c r="B9" s="35">
        <v>5</v>
      </c>
    </row>
    <row r="10" spans="1:12" x14ac:dyDescent="0.25">
      <c r="A10" s="37" t="s">
        <v>145</v>
      </c>
      <c r="B10" s="35">
        <v>1</v>
      </c>
    </row>
    <row r="11" spans="1:12" x14ac:dyDescent="0.25">
      <c r="A11" s="37" t="s">
        <v>122</v>
      </c>
      <c r="B11" s="35">
        <v>5</v>
      </c>
    </row>
    <row r="12" spans="1:12" x14ac:dyDescent="0.25">
      <c r="A12" s="36" t="s">
        <v>228</v>
      </c>
      <c r="B12" s="36"/>
      <c r="C12" s="36"/>
    </row>
    <row r="13" spans="1:12" x14ac:dyDescent="0.25">
      <c r="A13" s="37" t="s">
        <v>140</v>
      </c>
      <c r="B13" s="35">
        <v>20</v>
      </c>
    </row>
    <row r="14" spans="1:12" x14ac:dyDescent="0.25">
      <c r="A14" s="37" t="s">
        <v>121</v>
      </c>
      <c r="B14" s="35">
        <v>0</v>
      </c>
    </row>
    <row r="15" spans="1:12" x14ac:dyDescent="0.25">
      <c r="A15" s="37" t="s">
        <v>122</v>
      </c>
      <c r="B15" s="35">
        <v>10</v>
      </c>
    </row>
    <row r="16" spans="1:12" s="40" customFormat="1" x14ac:dyDescent="0.25">
      <c r="A16" s="39" t="s">
        <v>270</v>
      </c>
    </row>
    <row r="17" spans="1:11" x14ac:dyDescent="0.25">
      <c r="A17" s="37" t="s">
        <v>140</v>
      </c>
      <c r="B17" s="35">
        <v>20</v>
      </c>
    </row>
    <row r="18" spans="1:11" x14ac:dyDescent="0.25">
      <c r="A18" s="37" t="s">
        <v>121</v>
      </c>
      <c r="B18" s="35">
        <v>0</v>
      </c>
    </row>
    <row r="19" spans="1:11" x14ac:dyDescent="0.25">
      <c r="A19" s="37" t="s">
        <v>222</v>
      </c>
      <c r="B19" s="35">
        <v>10</v>
      </c>
    </row>
    <row r="20" spans="1:11" x14ac:dyDescent="0.25">
      <c r="A20" s="36" t="s">
        <v>232</v>
      </c>
      <c r="B20" s="36"/>
    </row>
    <row r="21" spans="1:11" x14ac:dyDescent="0.25">
      <c r="A21" s="37" t="s">
        <v>231</v>
      </c>
      <c r="B21" s="35">
        <v>5</v>
      </c>
    </row>
    <row r="22" spans="1:11" x14ac:dyDescent="0.25">
      <c r="A22" s="37" t="s">
        <v>216</v>
      </c>
      <c r="B22" s="35">
        <v>0</v>
      </c>
    </row>
    <row r="26" spans="1:11" x14ac:dyDescent="0.25">
      <c r="A26" s="38" t="s">
        <v>134</v>
      </c>
      <c r="B26" s="35" t="s">
        <v>128</v>
      </c>
    </row>
    <row r="27" spans="1:11" x14ac:dyDescent="0.25">
      <c r="B27" s="35" t="s">
        <v>129</v>
      </c>
      <c r="K27" s="41"/>
    </row>
    <row r="28" spans="1:11" x14ac:dyDescent="0.25">
      <c r="B28" s="35" t="s">
        <v>131</v>
      </c>
    </row>
    <row r="29" spans="1:11" x14ac:dyDescent="0.25">
      <c r="B29" s="35" t="s">
        <v>132</v>
      </c>
    </row>
    <row r="30" spans="1:11" x14ac:dyDescent="0.25">
      <c r="B30" s="35" t="s">
        <v>256</v>
      </c>
    </row>
    <row r="32" spans="1:11" x14ac:dyDescent="0.25">
      <c r="A32" s="38" t="s">
        <v>135</v>
      </c>
      <c r="B32" s="35" t="s">
        <v>133</v>
      </c>
    </row>
    <row r="33" spans="1:2" x14ac:dyDescent="0.25">
      <c r="B33" s="35" t="s">
        <v>136</v>
      </c>
    </row>
    <row r="34" spans="1:2" x14ac:dyDescent="0.25">
      <c r="B34" s="35" t="s">
        <v>138</v>
      </c>
    </row>
    <row r="35" spans="1:2" x14ac:dyDescent="0.25">
      <c r="B35" s="35" t="s">
        <v>139</v>
      </c>
    </row>
    <row r="36" spans="1:2" x14ac:dyDescent="0.25">
      <c r="B36" s="35" t="s">
        <v>257</v>
      </c>
    </row>
    <row r="38" spans="1:2" x14ac:dyDescent="0.25">
      <c r="A38" s="38" t="s">
        <v>160</v>
      </c>
      <c r="B38" s="35" t="s">
        <v>153</v>
      </c>
    </row>
    <row r="40" spans="1:2" x14ac:dyDescent="0.25">
      <c r="A40" s="38" t="s">
        <v>244</v>
      </c>
      <c r="B40" s="35" t="s">
        <v>155</v>
      </c>
    </row>
    <row r="41" spans="1:2" x14ac:dyDescent="0.25">
      <c r="B41" s="35" t="s">
        <v>156</v>
      </c>
    </row>
    <row r="42" spans="1:2" x14ac:dyDescent="0.25">
      <c r="B42" s="35" t="s">
        <v>206</v>
      </c>
    </row>
    <row r="43" spans="1:2" ht="45" x14ac:dyDescent="0.25">
      <c r="A43" s="38" t="s">
        <v>250</v>
      </c>
    </row>
  </sheetData>
  <mergeCells count="1">
    <mergeCell ref="B1:D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Clincial Key</vt:lpstr>
      <vt:lpstr>Clinical Interface Requests</vt:lpstr>
      <vt:lpstr>Clincial Scoring Table</vt:lpstr>
      <vt:lpstr>Claims Key</vt:lpstr>
      <vt:lpstr>Claims Interface Requests</vt:lpstr>
      <vt:lpstr>Claims Scoring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Stone</dc:creator>
  <cp:lastModifiedBy>Bernier, Marie</cp:lastModifiedBy>
  <dcterms:created xsi:type="dcterms:W3CDTF">2020-03-18T02:19:58Z</dcterms:created>
  <dcterms:modified xsi:type="dcterms:W3CDTF">2021-02-17T19:39:25Z</dcterms:modified>
</cp:coreProperties>
</file>